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600" windowHeight="7245"/>
  </bookViews>
  <sheets>
    <sheet name="14.Прил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I127" i="1"/>
  <c r="H127"/>
  <c r="G127"/>
  <c r="F127"/>
  <c r="D126"/>
  <c r="D128" s="1"/>
  <c r="I125"/>
  <c r="I128" s="1"/>
  <c r="I129" s="1"/>
  <c r="H125"/>
  <c r="H128" s="1"/>
  <c r="H129" s="1"/>
  <c r="G125"/>
  <c r="G128" s="1"/>
  <c r="F125"/>
  <c r="F128" s="1"/>
  <c r="E125"/>
  <c r="E128" s="1"/>
  <c r="D125"/>
  <c r="I124"/>
  <c r="H124"/>
  <c r="G124"/>
  <c r="F124"/>
  <c r="E124"/>
  <c r="D124"/>
  <c r="D123"/>
  <c r="D122"/>
  <c r="I120"/>
  <c r="H120"/>
  <c r="G120"/>
  <c r="F120"/>
  <c r="E120"/>
  <c r="D120"/>
  <c r="I117"/>
  <c r="I118" s="1"/>
  <c r="H117"/>
  <c r="H118" s="1"/>
  <c r="G117"/>
  <c r="G118" s="1"/>
  <c r="F117"/>
  <c r="F118" s="1"/>
  <c r="E117"/>
  <c r="D117"/>
  <c r="I114"/>
  <c r="H114"/>
  <c r="G114"/>
  <c r="F114"/>
  <c r="D114"/>
  <c r="I113"/>
  <c r="H113"/>
  <c r="G113"/>
  <c r="F113"/>
  <c r="D112"/>
  <c r="I99"/>
  <c r="I100" s="1"/>
  <c r="H99"/>
  <c r="F99"/>
  <c r="G96"/>
  <c r="G99" s="1"/>
  <c r="E96"/>
  <c r="E99" s="1"/>
  <c r="D96"/>
  <c r="D99" s="1"/>
  <c r="I92"/>
  <c r="H92"/>
  <c r="G92"/>
  <c r="F92"/>
  <c r="F93" s="1"/>
  <c r="E92"/>
  <c r="D92"/>
  <c r="I90"/>
  <c r="H90"/>
  <c r="G90"/>
  <c r="F90"/>
  <c r="D89"/>
  <c r="I88"/>
  <c r="H88"/>
  <c r="G88"/>
  <c r="F88"/>
  <c r="D87"/>
  <c r="I85"/>
  <c r="I86" s="1"/>
  <c r="H85"/>
  <c r="H86" s="1"/>
  <c r="G85"/>
  <c r="G86" s="1"/>
  <c r="F85"/>
  <c r="F86" s="1"/>
  <c r="E85"/>
  <c r="D85"/>
  <c r="I83"/>
  <c r="H83"/>
  <c r="G83"/>
  <c r="F83"/>
  <c r="D82"/>
  <c r="I79"/>
  <c r="H79"/>
  <c r="G79"/>
  <c r="F79"/>
  <c r="D78"/>
  <c r="I77"/>
  <c r="H77"/>
  <c r="G77"/>
  <c r="F77"/>
  <c r="D76"/>
  <c r="I75"/>
  <c r="H75"/>
  <c r="G75"/>
  <c r="F75"/>
  <c r="D74"/>
  <c r="I72"/>
  <c r="H72"/>
  <c r="G72"/>
  <c r="F72"/>
  <c r="D72"/>
  <c r="I71"/>
  <c r="H71"/>
  <c r="G71"/>
  <c r="F71"/>
  <c r="D70"/>
  <c r="I67"/>
  <c r="I68" s="1"/>
  <c r="H67"/>
  <c r="H68" s="1"/>
  <c r="G67"/>
  <c r="G68" s="1"/>
  <c r="F67"/>
  <c r="F68" s="1"/>
  <c r="E67"/>
  <c r="D67"/>
  <c r="I29"/>
  <c r="H29"/>
  <c r="G29"/>
  <c r="F29"/>
  <c r="D29"/>
  <c r="I28"/>
  <c r="H28"/>
  <c r="G28"/>
  <c r="F28"/>
  <c r="D28"/>
  <c r="I25"/>
  <c r="H25"/>
  <c r="G25"/>
  <c r="F25"/>
  <c r="D25"/>
  <c r="I24"/>
  <c r="H24"/>
  <c r="G24"/>
  <c r="F24"/>
  <c r="D24"/>
  <c r="I23"/>
  <c r="H23"/>
  <c r="G23"/>
  <c r="F23"/>
  <c r="D23"/>
  <c r="I21"/>
  <c r="H21"/>
  <c r="G21"/>
  <c r="F21"/>
  <c r="E21"/>
  <c r="D21"/>
  <c r="I20"/>
  <c r="H20"/>
  <c r="G20"/>
  <c r="F20"/>
  <c r="E20"/>
  <c r="D19"/>
  <c r="D20" s="1"/>
  <c r="I17"/>
  <c r="I18" s="1"/>
  <c r="H17"/>
  <c r="H18" s="1"/>
  <c r="G17"/>
  <c r="G18" s="1"/>
  <c r="F17"/>
  <c r="F18" s="1"/>
  <c r="E17"/>
  <c r="E18" s="1"/>
  <c r="I16"/>
  <c r="H16"/>
  <c r="G16"/>
  <c r="F16"/>
  <c r="E16"/>
  <c r="D15"/>
  <c r="D16" s="1"/>
  <c r="I14"/>
  <c r="H14"/>
  <c r="G14"/>
  <c r="F14"/>
  <c r="E14"/>
  <c r="D13"/>
  <c r="D14" s="1"/>
  <c r="D12"/>
  <c r="D11"/>
  <c r="G129" l="1"/>
  <c r="D17"/>
  <c r="D18" s="1"/>
</calcChain>
</file>

<file path=xl/sharedStrings.xml><?xml version="1.0" encoding="utf-8"?>
<sst xmlns="http://schemas.openxmlformats.org/spreadsheetml/2006/main" count="242" uniqueCount="142">
  <si>
    <t>Основные показатели</t>
  </si>
  <si>
    <t>прогноза социально-экономического развития</t>
  </si>
  <si>
    <t>Прилепинского сельского поселения</t>
  </si>
  <si>
    <t>муниципального района "Чернянский район"</t>
  </si>
  <si>
    <t>на 2021 год и на период до 2023 года</t>
  </si>
  <si>
    <t>Наименование показателей</t>
  </si>
  <si>
    <t>Единица измерения</t>
  </si>
  <si>
    <t>2010 год отчет</t>
  </si>
  <si>
    <t>2019 год факт</t>
  </si>
  <si>
    <t>2020 год оценка</t>
  </si>
  <si>
    <t>прогноз</t>
  </si>
  <si>
    <t>2021 год</t>
  </si>
  <si>
    <t>2022 год</t>
  </si>
  <si>
    <t>2023 год</t>
  </si>
  <si>
    <t>Раздел I.</t>
  </si>
  <si>
    <t>1.Численность населения</t>
  </si>
  <si>
    <t>Численность населения на начало года</t>
  </si>
  <si>
    <t>тыс. человек</t>
  </si>
  <si>
    <t>Среднегодовая численность населения</t>
  </si>
  <si>
    <t xml:space="preserve">Число родившихся </t>
  </si>
  <si>
    <t>человек</t>
  </si>
  <si>
    <t>Общий коэффициент рождаемости</t>
  </si>
  <si>
    <t>человек на 1000 населения</t>
  </si>
  <si>
    <t>Число умерших</t>
  </si>
  <si>
    <t>Общий коэффициент смертности</t>
  </si>
  <si>
    <t>Естественный прирост (убыль) населения</t>
  </si>
  <si>
    <t>Общий коэффициент  естественного прироста (убыли) населения</t>
  </si>
  <si>
    <t>Миграционный прирост (убыль) населения</t>
  </si>
  <si>
    <t>Общий коэффициент  миграционного прироста (убыли) населения</t>
  </si>
  <si>
    <t>2.Общая площадь земель поселения:</t>
  </si>
  <si>
    <t>га</t>
  </si>
  <si>
    <t>в том числе по категориям:</t>
  </si>
  <si>
    <t>Земли населенных пунктов</t>
  </si>
  <si>
    <t>Земли сельскохозяйственного назначения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</si>
  <si>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</si>
  <si>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Земли особо охраняемых территорий и объектов</t>
  </si>
  <si>
    <t>Земли водного фонда</t>
  </si>
  <si>
    <t>Земли лесного фонда</t>
  </si>
  <si>
    <t>Земли запаса</t>
  </si>
  <si>
    <t>Другие категории (указать конкретно)</t>
  </si>
  <si>
    <t>Раздел II.</t>
  </si>
  <si>
    <t>1.Промышленное производство</t>
  </si>
  <si>
    <t xml:space="preserve">1.1.Объем отгруженных товаров собственного производства, выполненных работ и услуг собственными силами </t>
  </si>
  <si>
    <t>(Добыча полезных ископаемых + Обрабатывающие производства + Производство и распределение электроэнергии, газа и воды)</t>
  </si>
  <si>
    <t>тыс. рублей</t>
  </si>
  <si>
    <t>темп роста к предыдущему году в действующих ценах</t>
  </si>
  <si>
    <t>%</t>
  </si>
  <si>
    <t>в том числе:</t>
  </si>
  <si>
    <t>Добыча полезных ископаемых</t>
  </si>
  <si>
    <t>Обрабатывающие производства</t>
  </si>
  <si>
    <t>темп роста  к предыдущему году в действующих ценах</t>
  </si>
  <si>
    <t>Производство и распределение электроэнергии, газа и воды</t>
  </si>
  <si>
    <t xml:space="preserve">1.2. Производство продукции в натуральном выражении, выпускаемой на территории поселения </t>
  </si>
  <si>
    <t>Кирпич строительный</t>
  </si>
  <si>
    <t>млн. шт. усл. кирп.</t>
  </si>
  <si>
    <t>Цемент</t>
  </si>
  <si>
    <t>тыс. тонн</t>
  </si>
  <si>
    <t>Обувь</t>
  </si>
  <si>
    <t>тыс. пар</t>
  </si>
  <si>
    <t>Мясо, включая субпродукты 1 категории</t>
  </si>
  <si>
    <t>Мясные полуфабрикаты</t>
  </si>
  <si>
    <t>Цельномолочная продукция в пересчете на молоко</t>
  </si>
  <si>
    <t xml:space="preserve">Сахар-песок   </t>
  </si>
  <si>
    <t>Маргариновая продукция</t>
  </si>
  <si>
    <t>Майонез</t>
  </si>
  <si>
    <t>Хлеб и хлебобулочные изделия</t>
  </si>
  <si>
    <t>Кондитерские изделия</t>
  </si>
  <si>
    <t>Макаронные изделия</t>
  </si>
  <si>
    <t>Масла растительные</t>
  </si>
  <si>
    <t>Плодоовощные консервы</t>
  </si>
  <si>
    <t>туб</t>
  </si>
  <si>
    <t>Мука</t>
  </si>
  <si>
    <t>Безалкогольные напитки</t>
  </si>
  <si>
    <t>тыс. дкл</t>
  </si>
  <si>
    <t>Водка и ликеро-водочные изделия</t>
  </si>
  <si>
    <t>тыс. дкл.</t>
  </si>
  <si>
    <t>Руда железная товарная</t>
  </si>
  <si>
    <t>млн. тонн</t>
  </si>
  <si>
    <t xml:space="preserve">Другие виды продукции, выпускаемые на территории поселения (указать конкретно) </t>
  </si>
  <si>
    <t>Масло животное</t>
  </si>
  <si>
    <t>тонн</t>
  </si>
  <si>
    <t>Колбасные изделия</t>
  </si>
  <si>
    <t>СОМ</t>
  </si>
  <si>
    <t>2.Сельское хозяйство</t>
  </si>
  <si>
    <t>2.1.Выпуск продукции сельского хозяйства                    (все категории хозяйств)</t>
  </si>
  <si>
    <t>млн. рублей</t>
  </si>
  <si>
    <t>темп роста в действующих ценах к предыдущему году</t>
  </si>
  <si>
    <t xml:space="preserve"> %</t>
  </si>
  <si>
    <t>2.2.Производство основных видов сельскохозяйственной продукции (все категории хозяйств):</t>
  </si>
  <si>
    <t>Зерно (в весе после доработки)</t>
  </si>
  <si>
    <t>темп роста к предыдущему году</t>
  </si>
  <si>
    <t>Сахарная свекла</t>
  </si>
  <si>
    <t>Подсолнечник</t>
  </si>
  <si>
    <t>Овощи</t>
  </si>
  <si>
    <t>Картофель</t>
  </si>
  <si>
    <t>Плоды и ягоды</t>
  </si>
  <si>
    <t>Скот и птица (в живом весе)</t>
  </si>
  <si>
    <t xml:space="preserve">        в том числе:</t>
  </si>
  <si>
    <t xml:space="preserve">        птица</t>
  </si>
  <si>
    <t>Молоко</t>
  </si>
  <si>
    <t>Яйца</t>
  </si>
  <si>
    <t>тыс. шт.</t>
  </si>
  <si>
    <t>3.Инвестиции</t>
  </si>
  <si>
    <t>3.1.Инвестиции в основной капитал за счет средств муниципального бюджета</t>
  </si>
  <si>
    <t>в 4,9 р</t>
  </si>
  <si>
    <t>4.Строительство</t>
  </si>
  <si>
    <t xml:space="preserve">4.1.Ввод в эксплуатацию: </t>
  </si>
  <si>
    <t>- жилья на территории муниципального образования</t>
  </si>
  <si>
    <t>кв. м общей площади</t>
  </si>
  <si>
    <t xml:space="preserve">населением за счет собственных и заемных средств  </t>
  </si>
  <si>
    <t>кв. м</t>
  </si>
  <si>
    <t>- учреждений здравоохранения</t>
  </si>
  <si>
    <t>ед/мощность</t>
  </si>
  <si>
    <t>- дошкольных образовательных учреждений</t>
  </si>
  <si>
    <t>-образовательных учреждений</t>
  </si>
  <si>
    <t>- учреждений культуры и  искусства</t>
  </si>
  <si>
    <t>-библиотек</t>
  </si>
  <si>
    <t>- спортивных сооружений</t>
  </si>
  <si>
    <t xml:space="preserve">- объектов коммунальной сферы </t>
  </si>
  <si>
    <t>-учреждений социального обслуживания населения</t>
  </si>
  <si>
    <t xml:space="preserve">-организаций охраны общественного порядка </t>
  </si>
  <si>
    <t>-других объектов (указать конкретно)</t>
  </si>
  <si>
    <t>5.Потребительский рынок</t>
  </si>
  <si>
    <t>5.1.Оборот розничной торговли</t>
  </si>
  <si>
    <t xml:space="preserve"> % </t>
  </si>
  <si>
    <t>5.2.Оборот общественного питания</t>
  </si>
  <si>
    <t>6. Финансы</t>
  </si>
  <si>
    <t xml:space="preserve">6.1.Прибыль прибыльных предприятий -  всего </t>
  </si>
  <si>
    <t>Раздел III.</t>
  </si>
  <si>
    <t>1.Численность занятых в экономике:</t>
  </si>
  <si>
    <t>в крупных и средних и малых бюджетных организациях</t>
  </si>
  <si>
    <t>занятых в малом  бизнесе</t>
  </si>
  <si>
    <t>2.Численность безработных, зарегистрированных в органах государственной службы занятости</t>
  </si>
  <si>
    <t>3.Среднесписочная численность  работников организаций - всего</t>
  </si>
  <si>
    <t xml:space="preserve">4.Фонд  начисленной заработ-ной платы организаций - всего  </t>
  </si>
  <si>
    <t xml:space="preserve">темп роста к предыдущему году </t>
  </si>
  <si>
    <t>4.1.Среднемесячная  номиналь-ная начисленная заработная плата одного работника</t>
  </si>
  <si>
    <t>рублей</t>
  </si>
  <si>
    <t>С.Н.Казбанов</t>
  </si>
  <si>
    <t xml:space="preserve"> </t>
  </si>
  <si>
    <t>Прилепенского сельского поселения</t>
  </si>
  <si>
    <t xml:space="preserve">                Глава администрации  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</si>
</sst>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00_р_._-;\-* #,##0.000_р_._-;_-* &quot;-&quot;??_р_._-;_-@_-"/>
    <numFmt numFmtId="166" formatCode="_-* #,##0_р_._-;\-* #,##0_р_._-;_-* &quot;-&quot;??_р_._-;_-@_-"/>
    <numFmt numFmtId="167" formatCode="0.000"/>
  </numFmts>
  <fonts count="10">
    <font>
      <sz val="10"/>
      <name val="Arial Cyr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164" fontId="6" fillId="0" borderId="6" xfId="1" applyNumberFormat="1" applyFont="1" applyFill="1" applyBorder="1" applyAlignment="1">
      <alignment horizontal="center" wrapText="1"/>
    </xf>
    <xf numFmtId="164" fontId="4" fillId="0" borderId="6" xfId="1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164" fontId="6" fillId="0" borderId="6" xfId="1" applyNumberFormat="1" applyFont="1" applyFill="1" applyBorder="1" applyAlignment="1">
      <alignment vertical="top" wrapText="1"/>
    </xf>
    <xf numFmtId="164" fontId="4" fillId="0" borderId="6" xfId="1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43" fontId="6" fillId="0" borderId="2" xfId="1" applyNumberFormat="1" applyFont="1" applyFill="1" applyBorder="1" applyAlignment="1">
      <alignment vertical="top" wrapText="1"/>
    </xf>
    <xf numFmtId="165" fontId="6" fillId="0" borderId="2" xfId="1" applyNumberFormat="1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43" fontId="6" fillId="0" borderId="7" xfId="1" applyNumberFormat="1" applyFont="1" applyFill="1" applyBorder="1" applyAlignment="1">
      <alignment vertical="top" wrapText="1"/>
    </xf>
    <xf numFmtId="165" fontId="6" fillId="0" borderId="7" xfId="1" applyNumberFormat="1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166" fontId="6" fillId="0" borderId="6" xfId="1" applyNumberFormat="1" applyFont="1" applyFill="1" applyBorder="1" applyAlignment="1">
      <alignment vertical="top" wrapText="1"/>
    </xf>
    <xf numFmtId="164" fontId="6" fillId="0" borderId="4" xfId="1" applyNumberFormat="1" applyFont="1" applyFill="1" applyBorder="1" applyAlignment="1">
      <alignment vertical="top" wrapText="1"/>
    </xf>
    <xf numFmtId="166" fontId="6" fillId="0" borderId="8" xfId="1" applyNumberFormat="1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164" fontId="6" fillId="0" borderId="9" xfId="1" applyNumberFormat="1" applyFont="1" applyFill="1" applyBorder="1" applyAlignment="1">
      <alignment vertical="top" wrapText="1"/>
    </xf>
    <xf numFmtId="166" fontId="6" fillId="0" borderId="2" xfId="1" applyNumberFormat="1" applyFont="1" applyFill="1" applyBorder="1" applyAlignment="1">
      <alignment vertical="top" wrapText="1"/>
    </xf>
    <xf numFmtId="165" fontId="6" fillId="0" borderId="6" xfId="1" applyNumberFormat="1" applyFont="1" applyFill="1" applyBorder="1" applyAlignment="1">
      <alignment vertical="top" wrapText="1"/>
    </xf>
    <xf numFmtId="165" fontId="4" fillId="0" borderId="6" xfId="1" applyNumberFormat="1" applyFont="1" applyFill="1" applyBorder="1" applyAlignment="1">
      <alignment vertical="top" wrapText="1"/>
    </xf>
    <xf numFmtId="164" fontId="8" fillId="0" borderId="6" xfId="1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164" fontId="6" fillId="0" borderId="7" xfId="1" applyNumberFormat="1" applyFont="1" applyFill="1" applyBorder="1" applyAlignment="1">
      <alignment vertical="top" wrapText="1"/>
    </xf>
    <xf numFmtId="164" fontId="8" fillId="0" borderId="7" xfId="1" applyNumberFormat="1" applyFont="1" applyFill="1" applyBorder="1" applyAlignment="1">
      <alignment vertical="top" wrapText="1"/>
    </xf>
    <xf numFmtId="164" fontId="6" fillId="0" borderId="5" xfId="1" applyNumberFormat="1" applyFont="1" applyFill="1" applyBorder="1" applyAlignment="1">
      <alignment vertical="top" wrapText="1"/>
    </xf>
    <xf numFmtId="164" fontId="8" fillId="0" borderId="5" xfId="1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164" fontId="9" fillId="0" borderId="7" xfId="1" applyNumberFormat="1" applyFont="1" applyFill="1" applyBorder="1" applyAlignment="1">
      <alignment vertical="top" wrapText="1"/>
    </xf>
    <xf numFmtId="164" fontId="9" fillId="0" borderId="6" xfId="1" applyNumberFormat="1" applyFont="1" applyFill="1" applyBorder="1" applyAlignment="1">
      <alignment vertical="top" wrapText="1"/>
    </xf>
    <xf numFmtId="166" fontId="6" fillId="0" borderId="6" xfId="0" applyNumberFormat="1" applyFont="1" applyFill="1" applyBorder="1" applyAlignment="1">
      <alignment vertical="top" wrapText="1"/>
    </xf>
    <xf numFmtId="167" fontId="6" fillId="0" borderId="6" xfId="0" applyNumberFormat="1" applyFont="1" applyFill="1" applyBorder="1" applyAlignment="1">
      <alignment vertical="top" wrapText="1"/>
    </xf>
    <xf numFmtId="43" fontId="6" fillId="0" borderId="6" xfId="1" applyFont="1" applyFill="1" applyBorder="1" applyAlignment="1">
      <alignment vertical="top" wrapText="1"/>
    </xf>
  </cellXfs>
  <cellStyles count="4">
    <cellStyle name="Обычный" xfId="0" builtinId="0"/>
    <cellStyle name="Финансовый" xfId="1" builtinId="3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2020%20&#1087;&#1088;&#1086;&#1075;&#1085;&#1086;&#1079;%20&#1087;&#1086;&#1089;&#1077;&#1083;&#1077;&#1085;&#1080;&#1081;/&#1055;&#1086;&#1082;&#1072;&#1079;&#1072;&#1090;&#1077;&#1083;&#1080;%202020-2023%20&#1075;&#1086;&#1076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численность на начало&quot; (3)"/>
      <sheetName val="среднегод численность&quot;"/>
      <sheetName val="прибыло&quot;"/>
      <sheetName val="убыло&quot;"/>
      <sheetName val="миграция&quot;"/>
      <sheetName val="родилось&quot;"/>
      <sheetName val="умерло&quot;"/>
      <sheetName val="численность ИП&quot;"/>
      <sheetName val=" КФХ&quot;"/>
      <sheetName val="численность малых пред-й&quot;"/>
      <sheetName val="численность малый бизнес&quot; без и"/>
      <sheetName val="численность малый бизнес&quot; с ип"/>
      <sheetName val="земли общая площ&quot;"/>
      <sheetName val="земли насел пунктов&quot;"/>
      <sheetName val="земли сх знач&quot;"/>
      <sheetName val="земли промыш&quot;"/>
      <sheetName val="земли водного фонда&quot;"/>
      <sheetName val="земли лесного фонда&quot;"/>
      <sheetName val="земли запаса&quot;"/>
      <sheetName val="земли особо охран&quot;"/>
      <sheetName val="земли другие&quot;"/>
      <sheetName val="Муниц прог&quot;"/>
      <sheetName val="безработные&quot;"/>
      <sheetName val="1.Андр"/>
      <sheetName val="2.Бол"/>
      <sheetName val="3.Волокон"/>
      <sheetName val="4.Волотово"/>
      <sheetName val="5.Езд"/>
      <sheetName val="6.Кочег"/>
      <sheetName val="7.Лозн"/>
      <sheetName val="8.Луб"/>
      <sheetName val="9.Малотр"/>
      <sheetName val="10.Новор"/>
      <sheetName val="11.Огибн"/>
      <sheetName val="12.Ольш"/>
      <sheetName val="13.Орлик"/>
      <sheetName val="14.Прил"/>
      <sheetName val="15.Халань"/>
      <sheetName val="Черн."/>
      <sheetName val="РАЙОН"/>
      <sheetName val="прибыль&quot;"/>
      <sheetName val="отгрузка"/>
      <sheetName val="жилые дома в натуре&quot;"/>
      <sheetName val="оборот розничный&quot;"/>
      <sheetName val="общепит&quot;"/>
      <sheetName val="магазины (2)"/>
      <sheetName val="платные услуги&quot;"/>
      <sheetName val="числен всего"/>
      <sheetName val="ФОТ всего&quot; 2018"/>
      <sheetName val="заработная плата"/>
      <sheetName val="выпуск сх"/>
      <sheetName val="зерно"/>
      <sheetName val="свекла"/>
      <sheetName val="подсолнеч"/>
      <sheetName val="овощи"/>
      <sheetName val="картофель"/>
      <sheetName val="скот и птица"/>
      <sheetName val="птицы"/>
      <sheetName val="молока"/>
      <sheetName val="яиц"/>
      <sheetName val="занят в экон"/>
    </sheetNames>
    <sheetDataSet>
      <sheetData sheetId="0"/>
      <sheetData sheetId="1">
        <row r="19">
          <cell r="C19" t="e">
            <v>#REF!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9">
          <cell r="G19" t="e">
            <v>#REF!</v>
          </cell>
        </row>
      </sheetData>
      <sheetData sheetId="11"/>
      <sheetData sheetId="12"/>
      <sheetData sheetId="13">
        <row r="19">
          <cell r="C19">
            <v>871</v>
          </cell>
          <cell r="D19">
            <v>871</v>
          </cell>
          <cell r="E19">
            <v>871</v>
          </cell>
          <cell r="F19">
            <v>871</v>
          </cell>
          <cell r="G19">
            <v>871</v>
          </cell>
        </row>
      </sheetData>
      <sheetData sheetId="14">
        <row r="19">
          <cell r="C19">
            <v>8425</v>
          </cell>
          <cell r="D19">
            <v>9241</v>
          </cell>
          <cell r="E19">
            <v>9241</v>
          </cell>
          <cell r="F19">
            <v>9241</v>
          </cell>
          <cell r="G19">
            <v>9241</v>
          </cell>
        </row>
      </sheetData>
      <sheetData sheetId="15">
        <row r="19">
          <cell r="C19">
            <v>52</v>
          </cell>
          <cell r="D19">
            <v>52</v>
          </cell>
          <cell r="E19">
            <v>52</v>
          </cell>
          <cell r="F19">
            <v>52</v>
          </cell>
          <cell r="G19">
            <v>52</v>
          </cell>
        </row>
      </sheetData>
      <sheetData sheetId="16"/>
      <sheetData sheetId="17">
        <row r="19">
          <cell r="C19">
            <v>880</v>
          </cell>
          <cell r="D19">
            <v>893</v>
          </cell>
          <cell r="E19">
            <v>893</v>
          </cell>
          <cell r="F19">
            <v>893</v>
          </cell>
          <cell r="G19">
            <v>893</v>
          </cell>
        </row>
      </sheetData>
      <sheetData sheetId="18">
        <row r="19">
          <cell r="C19">
            <v>829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</sheetData>
      <sheetData sheetId="19"/>
      <sheetData sheetId="20"/>
      <sheetData sheetId="21">
        <row r="19">
          <cell r="C19">
            <v>56</v>
          </cell>
          <cell r="J19">
            <v>767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</sheetData>
      <sheetData sheetId="22">
        <row r="19">
          <cell r="C19">
            <v>12</v>
          </cell>
          <cell r="K19">
            <v>3</v>
          </cell>
          <cell r="L19">
            <v>10</v>
          </cell>
          <cell r="M19">
            <v>6</v>
          </cell>
          <cell r="N19">
            <v>4</v>
          </cell>
          <cell r="O19">
            <v>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9">
          <cell r="F19">
            <v>925</v>
          </cell>
          <cell r="N19">
            <v>260</v>
          </cell>
          <cell r="O19">
            <v>270</v>
          </cell>
          <cell r="P19">
            <v>280</v>
          </cell>
          <cell r="Q19">
            <v>290</v>
          </cell>
          <cell r="R19">
            <v>300</v>
          </cell>
        </row>
      </sheetData>
      <sheetData sheetId="41"/>
      <sheetData sheetId="42">
        <row r="19">
          <cell r="C19">
            <v>41</v>
          </cell>
          <cell r="H19">
            <v>0</v>
          </cell>
        </row>
      </sheetData>
      <sheetData sheetId="43">
        <row r="19">
          <cell r="C19">
            <v>27312</v>
          </cell>
        </row>
      </sheetData>
      <sheetData sheetId="44">
        <row r="19">
          <cell r="C19">
            <v>717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</sheetData>
      <sheetData sheetId="45"/>
      <sheetData sheetId="46"/>
      <sheetData sheetId="47">
        <row r="19">
          <cell r="J19">
            <v>149</v>
          </cell>
          <cell r="K19">
            <v>149</v>
          </cell>
          <cell r="L19">
            <v>149</v>
          </cell>
          <cell r="M19">
            <v>149</v>
          </cell>
          <cell r="N19">
            <v>149</v>
          </cell>
        </row>
      </sheetData>
      <sheetData sheetId="48"/>
      <sheetData sheetId="49"/>
      <sheetData sheetId="50">
        <row r="19">
          <cell r="K19">
            <v>390</v>
          </cell>
          <cell r="L19">
            <v>391</v>
          </cell>
          <cell r="M19">
            <v>395</v>
          </cell>
          <cell r="N19">
            <v>398</v>
          </cell>
          <cell r="O19">
            <v>404</v>
          </cell>
        </row>
      </sheetData>
      <sheetData sheetId="51"/>
      <sheetData sheetId="52"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</sheetData>
      <sheetData sheetId="53"/>
      <sheetData sheetId="54"/>
      <sheetData sheetId="55"/>
      <sheetData sheetId="56"/>
      <sheetData sheetId="57">
        <row r="19">
          <cell r="I19">
            <v>11</v>
          </cell>
          <cell r="J19">
            <v>11</v>
          </cell>
          <cell r="K19">
            <v>11</v>
          </cell>
          <cell r="L19">
            <v>11</v>
          </cell>
          <cell r="M19">
            <v>11</v>
          </cell>
        </row>
      </sheetData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134"/>
  <sheetViews>
    <sheetView tabSelected="1" topLeftCell="A120" workbookViewId="0">
      <selection activeCell="B125" sqref="B125"/>
    </sheetView>
  </sheetViews>
  <sheetFormatPr defaultRowHeight="15"/>
  <cols>
    <col min="1" max="1" width="8" style="2" customWidth="1"/>
    <col min="2" max="2" width="41.7109375" style="2" customWidth="1"/>
    <col min="3" max="3" width="13.28515625" style="2" customWidth="1"/>
    <col min="4" max="4" width="11.140625" style="2" hidden="1" customWidth="1"/>
    <col min="5" max="8" width="11.140625" style="2" customWidth="1"/>
    <col min="9" max="9" width="13" style="2" customWidth="1"/>
    <col min="10" max="16384" width="9.140625" style="2"/>
  </cols>
  <sheetData>
    <row r="2" spans="2:9" ht="18.75">
      <c r="B2" s="4" t="s">
        <v>0</v>
      </c>
      <c r="C2" s="4"/>
      <c r="D2" s="4"/>
      <c r="E2" s="4"/>
      <c r="F2" s="4"/>
      <c r="G2" s="4"/>
      <c r="H2" s="4"/>
      <c r="I2" s="1"/>
    </row>
    <row r="3" spans="2:9" ht="18.75">
      <c r="B3" s="4" t="s">
        <v>1</v>
      </c>
      <c r="C3" s="4"/>
      <c r="D3" s="4"/>
      <c r="E3" s="4"/>
      <c r="F3" s="4"/>
      <c r="G3" s="4"/>
      <c r="H3" s="4"/>
      <c r="I3" s="1"/>
    </row>
    <row r="4" spans="2:9" ht="18.75">
      <c r="B4" s="4" t="s">
        <v>2</v>
      </c>
      <c r="C4" s="4"/>
      <c r="D4" s="4"/>
      <c r="E4" s="4"/>
      <c r="F4" s="4"/>
      <c r="G4" s="4"/>
      <c r="H4" s="4"/>
      <c r="I4" s="1"/>
    </row>
    <row r="5" spans="2:9" ht="18.75">
      <c r="B5" s="4" t="s">
        <v>3</v>
      </c>
      <c r="C5" s="4"/>
      <c r="D5" s="4"/>
      <c r="E5" s="4"/>
      <c r="F5" s="4"/>
      <c r="G5" s="4"/>
      <c r="H5" s="4"/>
      <c r="I5" s="1"/>
    </row>
    <row r="6" spans="2:9" ht="19.5" thickBot="1">
      <c r="B6" s="5" t="s">
        <v>4</v>
      </c>
      <c r="C6" s="5"/>
      <c r="D6" s="5"/>
      <c r="E6" s="5"/>
      <c r="F6" s="5"/>
      <c r="G6" s="5"/>
      <c r="H6" s="5"/>
      <c r="I6" s="3"/>
    </row>
    <row r="7" spans="2:9" ht="29.25" customHeight="1" thickBot="1">
      <c r="B7" s="12" t="s">
        <v>5</v>
      </c>
      <c r="C7" s="12" t="s">
        <v>6</v>
      </c>
      <c r="D7" s="12" t="s">
        <v>7</v>
      </c>
      <c r="E7" s="12" t="s">
        <v>8</v>
      </c>
      <c r="F7" s="12" t="s">
        <v>9</v>
      </c>
      <c r="G7" s="13" t="s">
        <v>10</v>
      </c>
      <c r="H7" s="13"/>
      <c r="I7" s="14"/>
    </row>
    <row r="8" spans="2:9" ht="16.5" customHeight="1" thickBot="1">
      <c r="B8" s="15"/>
      <c r="C8" s="15"/>
      <c r="D8" s="15"/>
      <c r="E8" s="15"/>
      <c r="F8" s="15"/>
      <c r="G8" s="16" t="s">
        <v>11</v>
      </c>
      <c r="H8" s="16" t="s">
        <v>12</v>
      </c>
      <c r="I8" s="17" t="s">
        <v>13</v>
      </c>
    </row>
    <row r="9" spans="2:9" ht="16.5" thickBot="1">
      <c r="B9" s="18" t="s">
        <v>14</v>
      </c>
      <c r="C9" s="19"/>
      <c r="D9" s="20"/>
      <c r="E9" s="20"/>
      <c r="F9" s="20"/>
      <c r="G9" s="20"/>
      <c r="H9" s="20"/>
      <c r="I9" s="21"/>
    </row>
    <row r="10" spans="2:9" ht="16.5" thickBot="1">
      <c r="B10" s="22" t="s">
        <v>15</v>
      </c>
      <c r="C10" s="23"/>
      <c r="D10" s="24"/>
      <c r="E10" s="24"/>
      <c r="F10" s="24"/>
      <c r="G10" s="24"/>
      <c r="H10" s="24"/>
      <c r="I10" s="25"/>
    </row>
    <row r="11" spans="2:9" ht="34.5" customHeight="1" thickBot="1">
      <c r="B11" s="26" t="s">
        <v>16</v>
      </c>
      <c r="C11" s="27" t="s">
        <v>17</v>
      </c>
      <c r="D11" s="28" t="e">
        <f>#REF!</f>
        <v>#REF!</v>
      </c>
      <c r="E11" s="29">
        <v>1.226</v>
      </c>
      <c r="F11" s="29">
        <v>1.232</v>
      </c>
      <c r="G11" s="29">
        <v>1.23</v>
      </c>
      <c r="H11" s="29">
        <v>1.2250000000000001</v>
      </c>
      <c r="I11" s="29">
        <v>1.22</v>
      </c>
    </row>
    <row r="12" spans="2:9" ht="33" customHeight="1" thickBot="1">
      <c r="B12" s="27" t="s">
        <v>18</v>
      </c>
      <c r="C12" s="30" t="s">
        <v>17</v>
      </c>
      <c r="D12" s="31" t="e">
        <f>'[1]среднегод численность"'!C19</f>
        <v>#REF!</v>
      </c>
      <c r="E12" s="32">
        <v>1.2330000000000001</v>
      </c>
      <c r="F12" s="32">
        <v>1.2290000000000001</v>
      </c>
      <c r="G12" s="32">
        <v>1.2310000000000001</v>
      </c>
      <c r="H12" s="32">
        <v>1.228</v>
      </c>
      <c r="I12" s="32">
        <v>1.2230000000000001</v>
      </c>
    </row>
    <row r="13" spans="2:9" ht="27.75" customHeight="1" thickBot="1">
      <c r="B13" s="33" t="s">
        <v>19</v>
      </c>
      <c r="C13" s="23" t="s">
        <v>20</v>
      </c>
      <c r="D13" s="34" t="e">
        <f>'[1]родилось"'!#REF!</f>
        <v>#REF!</v>
      </c>
      <c r="E13" s="34">
        <v>7</v>
      </c>
      <c r="F13" s="34">
        <v>8</v>
      </c>
      <c r="G13" s="34">
        <v>9</v>
      </c>
      <c r="H13" s="34">
        <v>10</v>
      </c>
      <c r="I13" s="34">
        <v>10</v>
      </c>
    </row>
    <row r="14" spans="2:9" ht="30" customHeight="1" thickBot="1">
      <c r="B14" s="27" t="s">
        <v>21</v>
      </c>
      <c r="C14" s="30" t="s">
        <v>22</v>
      </c>
      <c r="D14" s="35" t="e">
        <f t="shared" ref="D14:I14" si="0">D13/D12</f>
        <v>#REF!</v>
      </c>
      <c r="E14" s="35">
        <f t="shared" si="0"/>
        <v>5.6772100567721004</v>
      </c>
      <c r="F14" s="35">
        <f t="shared" si="0"/>
        <v>6.5093572009764031</v>
      </c>
      <c r="G14" s="35">
        <f t="shared" si="0"/>
        <v>7.3111291632818842</v>
      </c>
      <c r="H14" s="35">
        <f t="shared" si="0"/>
        <v>8.1433224755700326</v>
      </c>
      <c r="I14" s="35">
        <f t="shared" si="0"/>
        <v>8.1766148814390842</v>
      </c>
    </row>
    <row r="15" spans="2:9" ht="30.75" customHeight="1" thickBot="1">
      <c r="B15" s="33" t="s">
        <v>23</v>
      </c>
      <c r="C15" s="23" t="s">
        <v>20</v>
      </c>
      <c r="D15" s="34" t="e">
        <f>'[1]умерло"'!#REF!</f>
        <v>#REF!</v>
      </c>
      <c r="E15" s="34">
        <v>8</v>
      </c>
      <c r="F15" s="34">
        <v>15</v>
      </c>
      <c r="G15" s="34">
        <v>14</v>
      </c>
      <c r="H15" s="34">
        <v>13</v>
      </c>
      <c r="I15" s="34">
        <v>12</v>
      </c>
    </row>
    <row r="16" spans="2:9" ht="29.25" customHeight="1" thickBot="1">
      <c r="B16" s="27" t="s">
        <v>24</v>
      </c>
      <c r="C16" s="30" t="s">
        <v>22</v>
      </c>
      <c r="D16" s="35" t="e">
        <f t="shared" ref="D16:I16" si="1">D15/D12</f>
        <v>#REF!</v>
      </c>
      <c r="E16" s="35">
        <f t="shared" si="1"/>
        <v>6.4882400648824001</v>
      </c>
      <c r="F16" s="35">
        <f t="shared" si="1"/>
        <v>12.205044751830755</v>
      </c>
      <c r="G16" s="35">
        <f t="shared" si="1"/>
        <v>11.372867587327375</v>
      </c>
      <c r="H16" s="35">
        <f t="shared" si="1"/>
        <v>10.586319218241043</v>
      </c>
      <c r="I16" s="35">
        <f t="shared" si="1"/>
        <v>9.8119378577268996</v>
      </c>
    </row>
    <row r="17" spans="2:9" ht="32.25" thickBot="1">
      <c r="B17" s="27" t="s">
        <v>25</v>
      </c>
      <c r="C17" s="27" t="s">
        <v>20</v>
      </c>
      <c r="D17" s="36" t="e">
        <f t="shared" ref="D17:I17" si="2">D13-D15</f>
        <v>#REF!</v>
      </c>
      <c r="E17" s="36">
        <f t="shared" si="2"/>
        <v>-1</v>
      </c>
      <c r="F17" s="36">
        <f t="shared" si="2"/>
        <v>-7</v>
      </c>
      <c r="G17" s="36">
        <f t="shared" si="2"/>
        <v>-5</v>
      </c>
      <c r="H17" s="36">
        <f t="shared" si="2"/>
        <v>-3</v>
      </c>
      <c r="I17" s="36">
        <f t="shared" si="2"/>
        <v>-2</v>
      </c>
    </row>
    <row r="18" spans="2:9" ht="48" thickBot="1">
      <c r="B18" s="37" t="s">
        <v>26</v>
      </c>
      <c r="C18" s="30" t="s">
        <v>22</v>
      </c>
      <c r="D18" s="38" t="e">
        <f t="shared" ref="D18:I18" si="3">D17/D12</f>
        <v>#REF!</v>
      </c>
      <c r="E18" s="38">
        <f t="shared" si="3"/>
        <v>-0.81103000811030002</v>
      </c>
      <c r="F18" s="38">
        <f t="shared" si="3"/>
        <v>-5.6956875508543527</v>
      </c>
      <c r="G18" s="38">
        <f t="shared" si="3"/>
        <v>-4.0617384240454912</v>
      </c>
      <c r="H18" s="38">
        <f t="shared" si="3"/>
        <v>-2.44299674267101</v>
      </c>
      <c r="I18" s="38">
        <f t="shared" si="3"/>
        <v>-1.6353229762878168</v>
      </c>
    </row>
    <row r="19" spans="2:9" ht="32.25" thickBot="1">
      <c r="B19" s="27" t="s">
        <v>27</v>
      </c>
      <c r="C19" s="27" t="s">
        <v>20</v>
      </c>
      <c r="D19" s="39" t="e">
        <f>'[1]миграция"'!#REF!</f>
        <v>#REF!</v>
      </c>
      <c r="E19" s="39">
        <v>-13</v>
      </c>
      <c r="F19" s="39">
        <v>-5</v>
      </c>
      <c r="G19" s="39">
        <v>-6</v>
      </c>
      <c r="H19" s="39">
        <v>-7</v>
      </c>
      <c r="I19" s="39">
        <v>-8</v>
      </c>
    </row>
    <row r="20" spans="2:9" ht="50.25" customHeight="1" thickBot="1">
      <c r="B20" s="27" t="s">
        <v>28</v>
      </c>
      <c r="C20" s="30" t="s">
        <v>22</v>
      </c>
      <c r="D20" s="35" t="e">
        <f t="shared" ref="D20:I20" si="4">D19/D12</f>
        <v>#REF!</v>
      </c>
      <c r="E20" s="35">
        <f t="shared" si="4"/>
        <v>-10.5433901054339</v>
      </c>
      <c r="F20" s="35">
        <f t="shared" si="4"/>
        <v>-4.068348250610252</v>
      </c>
      <c r="G20" s="35">
        <f t="shared" si="4"/>
        <v>-4.8740861088545895</v>
      </c>
      <c r="H20" s="35">
        <f t="shared" si="4"/>
        <v>-5.7003257328990227</v>
      </c>
      <c r="I20" s="35">
        <f t="shared" si="4"/>
        <v>-6.541291905151267</v>
      </c>
    </row>
    <row r="21" spans="2:9" ht="30" customHeight="1" thickBot="1">
      <c r="B21" s="22" t="s">
        <v>29</v>
      </c>
      <c r="C21" s="23" t="s">
        <v>30</v>
      </c>
      <c r="D21" s="34">
        <f t="shared" ref="D21:I21" si="5">SUM(D23:D30)</f>
        <v>11057</v>
      </c>
      <c r="E21" s="34">
        <f t="shared" si="5"/>
        <v>11057</v>
      </c>
      <c r="F21" s="34">
        <f t="shared" si="5"/>
        <v>11057</v>
      </c>
      <c r="G21" s="34">
        <f t="shared" si="5"/>
        <v>11057</v>
      </c>
      <c r="H21" s="34">
        <f t="shared" si="5"/>
        <v>11057</v>
      </c>
      <c r="I21" s="34">
        <f t="shared" si="5"/>
        <v>11057</v>
      </c>
    </row>
    <row r="22" spans="2:9" ht="32.25" customHeight="1" thickBot="1">
      <c r="B22" s="33" t="s">
        <v>31</v>
      </c>
      <c r="C22" s="23"/>
      <c r="D22" s="40"/>
      <c r="E22" s="40"/>
      <c r="F22" s="40"/>
      <c r="G22" s="40"/>
      <c r="H22" s="40"/>
      <c r="I22" s="40"/>
    </row>
    <row r="23" spans="2:9" ht="27" customHeight="1" thickBot="1">
      <c r="B23" s="33" t="s">
        <v>32</v>
      </c>
      <c r="C23" s="23" t="s">
        <v>30</v>
      </c>
      <c r="D23" s="34">
        <f>'[1]земли насел пунктов"'!C19</f>
        <v>871</v>
      </c>
      <c r="E23" s="34">
        <v>871</v>
      </c>
      <c r="F23" s="34">
        <f>'[1]земли насел пунктов"'!D19</f>
        <v>871</v>
      </c>
      <c r="G23" s="34">
        <f>'[1]земли насел пунктов"'!E19</f>
        <v>871</v>
      </c>
      <c r="H23" s="34">
        <f>'[1]земли насел пунктов"'!F19</f>
        <v>871</v>
      </c>
      <c r="I23" s="34">
        <f>'[1]земли насел пунктов"'!G19</f>
        <v>871</v>
      </c>
    </row>
    <row r="24" spans="2:9" ht="28.5" customHeight="1" thickBot="1">
      <c r="B24" s="33" t="s">
        <v>33</v>
      </c>
      <c r="C24" s="23" t="s">
        <v>30</v>
      </c>
      <c r="D24" s="34">
        <f>'[1]земли сх знач"'!C19</f>
        <v>8425</v>
      </c>
      <c r="E24" s="34">
        <v>9241</v>
      </c>
      <c r="F24" s="34">
        <f>'[1]земли сх знач"'!D19</f>
        <v>9241</v>
      </c>
      <c r="G24" s="34">
        <f>'[1]земли сх знач"'!E19</f>
        <v>9241</v>
      </c>
      <c r="H24" s="34">
        <f>'[1]земли сх знач"'!F19</f>
        <v>9241</v>
      </c>
      <c r="I24" s="34">
        <f>'[1]земли сх знач"'!G19</f>
        <v>9241</v>
      </c>
    </row>
    <row r="25" spans="2:9" ht="95.25" customHeight="1" thickBot="1">
      <c r="B25" s="33" t="s">
        <v>34</v>
      </c>
      <c r="C25" s="23" t="s">
        <v>30</v>
      </c>
      <c r="D25" s="34">
        <f>'[1]земли промыш"'!C19</f>
        <v>52</v>
      </c>
      <c r="E25" s="34">
        <v>52</v>
      </c>
      <c r="F25" s="34">
        <f>'[1]земли промыш"'!D19</f>
        <v>52</v>
      </c>
      <c r="G25" s="34">
        <f>'[1]земли промыш"'!E19</f>
        <v>52</v>
      </c>
      <c r="H25" s="34">
        <f>'[1]земли промыш"'!F19</f>
        <v>52</v>
      </c>
      <c r="I25" s="34">
        <f>'[1]земли промыш"'!G19</f>
        <v>52</v>
      </c>
    </row>
    <row r="26" spans="2:9" ht="32.25" thickBot="1">
      <c r="B26" s="33" t="s">
        <v>35</v>
      </c>
      <c r="C26" s="23" t="s">
        <v>30</v>
      </c>
      <c r="D26" s="40"/>
      <c r="E26" s="40">
        <v>0</v>
      </c>
      <c r="F26" s="40">
        <v>0</v>
      </c>
      <c r="G26" s="40">
        <v>0</v>
      </c>
      <c r="H26" s="40">
        <v>0</v>
      </c>
      <c r="I26" s="40">
        <v>0</v>
      </c>
    </row>
    <row r="27" spans="2:9" ht="30" customHeight="1" thickBot="1">
      <c r="B27" s="33" t="s">
        <v>36</v>
      </c>
      <c r="C27" s="23" t="s">
        <v>30</v>
      </c>
      <c r="D27" s="40"/>
      <c r="E27" s="40">
        <v>0</v>
      </c>
      <c r="F27" s="40">
        <v>0</v>
      </c>
      <c r="G27" s="40">
        <v>0</v>
      </c>
      <c r="H27" s="40">
        <v>0</v>
      </c>
      <c r="I27" s="40">
        <v>0</v>
      </c>
    </row>
    <row r="28" spans="2:9" ht="30.75" customHeight="1" thickBot="1">
      <c r="B28" s="33" t="s">
        <v>37</v>
      </c>
      <c r="C28" s="23" t="s">
        <v>30</v>
      </c>
      <c r="D28" s="34">
        <f>'[1]земли лесного фонда"'!C19</f>
        <v>880</v>
      </c>
      <c r="E28" s="34">
        <v>893</v>
      </c>
      <c r="F28" s="34">
        <f>'[1]земли лесного фонда"'!D19</f>
        <v>893</v>
      </c>
      <c r="G28" s="34">
        <f>'[1]земли лесного фонда"'!E19</f>
        <v>893</v>
      </c>
      <c r="H28" s="34">
        <f>'[1]земли лесного фонда"'!F19</f>
        <v>893</v>
      </c>
      <c r="I28" s="34">
        <f>'[1]земли лесного фонда"'!G19</f>
        <v>893</v>
      </c>
    </row>
    <row r="29" spans="2:9" ht="30" customHeight="1" thickBot="1">
      <c r="B29" s="33" t="s">
        <v>38</v>
      </c>
      <c r="C29" s="23" t="s">
        <v>30</v>
      </c>
      <c r="D29" s="34">
        <f>'[1]земли запаса"'!C19</f>
        <v>829</v>
      </c>
      <c r="E29" s="34">
        <v>0</v>
      </c>
      <c r="F29" s="34">
        <f>'[1]земли запаса"'!D19</f>
        <v>0</v>
      </c>
      <c r="G29" s="34">
        <f>'[1]земли запаса"'!E19</f>
        <v>0</v>
      </c>
      <c r="H29" s="34">
        <f>'[1]земли запаса"'!F19</f>
        <v>0</v>
      </c>
      <c r="I29" s="34">
        <f>'[1]земли запаса"'!G19</f>
        <v>0</v>
      </c>
    </row>
    <row r="30" spans="2:9" ht="30" customHeight="1" thickBot="1">
      <c r="B30" s="33" t="s">
        <v>39</v>
      </c>
      <c r="C30" s="23" t="s">
        <v>30</v>
      </c>
      <c r="D30" s="40"/>
      <c r="E30" s="40">
        <v>0</v>
      </c>
      <c r="F30" s="40">
        <v>0</v>
      </c>
      <c r="G30" s="40">
        <v>0</v>
      </c>
      <c r="H30" s="40">
        <v>0</v>
      </c>
      <c r="I30" s="41">
        <v>0</v>
      </c>
    </row>
    <row r="31" spans="2:9" ht="29.25" customHeight="1" thickBot="1">
      <c r="B31" s="22" t="s">
        <v>40</v>
      </c>
      <c r="C31" s="23"/>
      <c r="D31" s="24"/>
      <c r="E31" s="42"/>
      <c r="F31" s="42"/>
      <c r="G31" s="42"/>
      <c r="H31" s="42"/>
      <c r="I31" s="42"/>
    </row>
    <row r="32" spans="2:9" ht="16.5" hidden="1" thickBot="1">
      <c r="B32" s="22" t="s">
        <v>41</v>
      </c>
      <c r="C32" s="23"/>
      <c r="D32" s="24"/>
      <c r="E32" s="42"/>
      <c r="F32" s="42"/>
      <c r="G32" s="42"/>
      <c r="H32" s="42"/>
      <c r="I32" s="42"/>
    </row>
    <row r="33" spans="2:9" ht="63.75" hidden="1" thickBot="1">
      <c r="B33" s="43" t="s">
        <v>42</v>
      </c>
      <c r="C33" s="27"/>
      <c r="D33" s="44"/>
      <c r="E33" s="45"/>
      <c r="F33" s="45"/>
      <c r="G33" s="45"/>
      <c r="H33" s="45"/>
      <c r="I33" s="45"/>
    </row>
    <row r="34" spans="2:9" ht="63.75" hidden="1" thickBot="1">
      <c r="B34" s="33" t="s">
        <v>43</v>
      </c>
      <c r="C34" s="27" t="s">
        <v>44</v>
      </c>
      <c r="D34" s="46"/>
      <c r="E34" s="47"/>
      <c r="F34" s="47"/>
      <c r="G34" s="47"/>
      <c r="H34" s="47"/>
      <c r="I34" s="47"/>
    </row>
    <row r="35" spans="2:9" ht="32.25" hidden="1" thickBot="1">
      <c r="B35" s="33" t="s">
        <v>45</v>
      </c>
      <c r="C35" s="23" t="s">
        <v>46</v>
      </c>
      <c r="D35" s="46"/>
      <c r="E35" s="47"/>
      <c r="F35" s="47"/>
      <c r="G35" s="47"/>
      <c r="H35" s="47"/>
      <c r="I35" s="47"/>
    </row>
    <row r="36" spans="2:9" ht="16.5" hidden="1" thickBot="1">
      <c r="B36" s="33" t="s">
        <v>47</v>
      </c>
      <c r="C36" s="48"/>
      <c r="D36" s="24"/>
      <c r="E36" s="42"/>
      <c r="F36" s="42"/>
      <c r="G36" s="42"/>
      <c r="H36" s="42"/>
      <c r="I36" s="42"/>
    </row>
    <row r="37" spans="2:9" ht="16.5" hidden="1" thickBot="1">
      <c r="B37" s="33" t="s">
        <v>48</v>
      </c>
      <c r="C37" s="23" t="s">
        <v>44</v>
      </c>
      <c r="D37" s="46"/>
      <c r="E37" s="47"/>
      <c r="F37" s="47"/>
      <c r="G37" s="47"/>
      <c r="H37" s="47"/>
      <c r="I37" s="47"/>
    </row>
    <row r="38" spans="2:9" ht="32.25" hidden="1" thickBot="1">
      <c r="B38" s="33" t="s">
        <v>45</v>
      </c>
      <c r="C38" s="23" t="s">
        <v>46</v>
      </c>
      <c r="D38" s="46"/>
      <c r="E38" s="47"/>
      <c r="F38" s="47"/>
      <c r="G38" s="47"/>
      <c r="H38" s="47"/>
      <c r="I38" s="47"/>
    </row>
    <row r="39" spans="2:9" ht="16.5" hidden="1" thickBot="1">
      <c r="B39" s="33" t="s">
        <v>49</v>
      </c>
      <c r="C39" s="23" t="s">
        <v>44</v>
      </c>
      <c r="D39" s="46"/>
      <c r="E39" s="47"/>
      <c r="F39" s="47"/>
      <c r="G39" s="47"/>
      <c r="H39" s="47"/>
      <c r="I39" s="47"/>
    </row>
    <row r="40" spans="2:9" ht="32.25" hidden="1" thickBot="1">
      <c r="B40" s="27" t="s">
        <v>50</v>
      </c>
      <c r="C40" s="27" t="s">
        <v>46</v>
      </c>
      <c r="D40" s="46"/>
      <c r="E40" s="47"/>
      <c r="F40" s="47"/>
      <c r="G40" s="47"/>
      <c r="H40" s="47"/>
      <c r="I40" s="47"/>
    </row>
    <row r="41" spans="2:9" ht="32.25" hidden="1" thickBot="1">
      <c r="B41" s="33" t="s">
        <v>51</v>
      </c>
      <c r="C41" s="23" t="s">
        <v>44</v>
      </c>
      <c r="D41" s="46"/>
      <c r="E41" s="47"/>
      <c r="F41" s="47"/>
      <c r="G41" s="47"/>
      <c r="H41" s="47"/>
      <c r="I41" s="47"/>
    </row>
    <row r="42" spans="2:9" ht="32.25" hidden="1" thickBot="1">
      <c r="B42" s="33" t="s">
        <v>45</v>
      </c>
      <c r="C42" s="23" t="s">
        <v>46</v>
      </c>
      <c r="D42" s="46"/>
      <c r="E42" s="47"/>
      <c r="F42" s="47"/>
      <c r="G42" s="47"/>
      <c r="H42" s="47"/>
      <c r="I42" s="47"/>
    </row>
    <row r="43" spans="2:9" ht="85.5" hidden="1" customHeight="1" thickBot="1">
      <c r="B43" s="43" t="s">
        <v>52</v>
      </c>
      <c r="C43" s="43"/>
      <c r="D43" s="44"/>
      <c r="E43" s="45"/>
      <c r="F43" s="45"/>
      <c r="G43" s="45"/>
      <c r="H43" s="45"/>
      <c r="I43" s="49"/>
    </row>
    <row r="44" spans="2:9" ht="32.25" hidden="1" thickBot="1">
      <c r="B44" s="33" t="s">
        <v>53</v>
      </c>
      <c r="C44" s="23" t="s">
        <v>54</v>
      </c>
      <c r="D44" s="24"/>
      <c r="E44" s="42"/>
      <c r="F44" s="42"/>
      <c r="G44" s="42"/>
      <c r="H44" s="42"/>
      <c r="I44" s="50"/>
    </row>
    <row r="45" spans="2:9" ht="16.5" hidden="1" thickBot="1">
      <c r="B45" s="33" t="s">
        <v>55</v>
      </c>
      <c r="C45" s="23" t="s">
        <v>56</v>
      </c>
      <c r="D45" s="24"/>
      <c r="E45" s="42"/>
      <c r="F45" s="42"/>
      <c r="G45" s="42"/>
      <c r="H45" s="42"/>
      <c r="I45" s="50"/>
    </row>
    <row r="46" spans="2:9" ht="16.5" hidden="1" thickBot="1">
      <c r="B46" s="33" t="s">
        <v>57</v>
      </c>
      <c r="C46" s="23" t="s">
        <v>58</v>
      </c>
      <c r="D46" s="24"/>
      <c r="E46" s="42"/>
      <c r="F46" s="42"/>
      <c r="G46" s="42"/>
      <c r="H46" s="42"/>
      <c r="I46" s="50"/>
    </row>
    <row r="47" spans="2:9" ht="16.5" hidden="1" thickBot="1">
      <c r="B47" s="27" t="s">
        <v>59</v>
      </c>
      <c r="C47" s="27" t="s">
        <v>56</v>
      </c>
      <c r="D47" s="44"/>
      <c r="E47" s="45"/>
      <c r="F47" s="45"/>
      <c r="G47" s="45"/>
      <c r="H47" s="45"/>
      <c r="I47" s="49"/>
    </row>
    <row r="48" spans="2:9" ht="16.5" hidden="1" thickBot="1">
      <c r="B48" s="33" t="s">
        <v>60</v>
      </c>
      <c r="C48" s="23" t="s">
        <v>56</v>
      </c>
      <c r="D48" s="24"/>
      <c r="E48" s="42"/>
      <c r="F48" s="42"/>
      <c r="G48" s="42"/>
      <c r="H48" s="42"/>
      <c r="I48" s="50"/>
    </row>
    <row r="49" spans="2:9" ht="32.25" hidden="1" thickBot="1">
      <c r="B49" s="27" t="s">
        <v>61</v>
      </c>
      <c r="C49" s="27" t="s">
        <v>56</v>
      </c>
      <c r="D49" s="44"/>
      <c r="E49" s="45"/>
      <c r="F49" s="45"/>
      <c r="G49" s="45"/>
      <c r="H49" s="45"/>
      <c r="I49" s="49"/>
    </row>
    <row r="50" spans="2:9" ht="16.5" hidden="1" thickBot="1">
      <c r="B50" s="33" t="s">
        <v>62</v>
      </c>
      <c r="C50" s="23" t="s">
        <v>56</v>
      </c>
      <c r="D50" s="24"/>
      <c r="E50" s="42"/>
      <c r="F50" s="42"/>
      <c r="G50" s="42"/>
      <c r="H50" s="42"/>
      <c r="I50" s="50"/>
    </row>
    <row r="51" spans="2:9" ht="16.5" hidden="1" thickBot="1">
      <c r="B51" s="33" t="s">
        <v>63</v>
      </c>
      <c r="C51" s="23" t="s">
        <v>56</v>
      </c>
      <c r="D51" s="24"/>
      <c r="E51" s="42"/>
      <c r="F51" s="42"/>
      <c r="G51" s="42"/>
      <c r="H51" s="42"/>
      <c r="I51" s="50"/>
    </row>
    <row r="52" spans="2:9" ht="16.5" hidden="1" thickBot="1">
      <c r="B52" s="33" t="s">
        <v>64</v>
      </c>
      <c r="C52" s="23" t="s">
        <v>56</v>
      </c>
      <c r="D52" s="24"/>
      <c r="E52" s="42"/>
      <c r="F52" s="42"/>
      <c r="G52" s="42"/>
      <c r="H52" s="42"/>
      <c r="I52" s="50"/>
    </row>
    <row r="53" spans="2:9" ht="16.5" hidden="1" thickBot="1">
      <c r="B53" s="33" t="s">
        <v>65</v>
      </c>
      <c r="C53" s="23" t="s">
        <v>56</v>
      </c>
      <c r="D53" s="24"/>
      <c r="E53" s="42"/>
      <c r="F53" s="42"/>
      <c r="G53" s="42"/>
      <c r="H53" s="42"/>
      <c r="I53" s="50"/>
    </row>
    <row r="54" spans="2:9" ht="16.5" hidden="1" thickBot="1">
      <c r="B54" s="33" t="s">
        <v>66</v>
      </c>
      <c r="C54" s="23" t="s">
        <v>56</v>
      </c>
      <c r="D54" s="24"/>
      <c r="E54" s="42"/>
      <c r="F54" s="42"/>
      <c r="G54" s="42"/>
      <c r="H54" s="42"/>
      <c r="I54" s="50"/>
    </row>
    <row r="55" spans="2:9" ht="16.5" hidden="1" thickBot="1">
      <c r="B55" s="33" t="s">
        <v>67</v>
      </c>
      <c r="C55" s="23" t="s">
        <v>56</v>
      </c>
      <c r="D55" s="24"/>
      <c r="E55" s="42"/>
      <c r="F55" s="42"/>
      <c r="G55" s="42"/>
      <c r="H55" s="42"/>
      <c r="I55" s="50"/>
    </row>
    <row r="56" spans="2:9" ht="16.5" hidden="1" thickBot="1">
      <c r="B56" s="33" t="s">
        <v>68</v>
      </c>
      <c r="C56" s="23" t="s">
        <v>56</v>
      </c>
      <c r="D56" s="24"/>
      <c r="E56" s="42"/>
      <c r="F56" s="42"/>
      <c r="G56" s="42"/>
      <c r="H56" s="42"/>
      <c r="I56" s="50"/>
    </row>
    <row r="57" spans="2:9" ht="16.5" hidden="1" thickBot="1">
      <c r="B57" s="33" t="s">
        <v>69</v>
      </c>
      <c r="C57" s="23" t="s">
        <v>70</v>
      </c>
      <c r="D57" s="24"/>
      <c r="E57" s="42"/>
      <c r="F57" s="42"/>
      <c r="G57" s="42"/>
      <c r="H57" s="42"/>
      <c r="I57" s="50"/>
    </row>
    <row r="58" spans="2:9" ht="16.5" hidden="1" thickBot="1">
      <c r="B58" s="33" t="s">
        <v>71</v>
      </c>
      <c r="C58" s="23" t="s">
        <v>56</v>
      </c>
      <c r="D58" s="24"/>
      <c r="E58" s="42"/>
      <c r="F58" s="42"/>
      <c r="G58" s="42"/>
      <c r="H58" s="42"/>
      <c r="I58" s="50"/>
    </row>
    <row r="59" spans="2:9" ht="16.5" hidden="1" thickBot="1">
      <c r="B59" s="33" t="s">
        <v>72</v>
      </c>
      <c r="C59" s="23" t="s">
        <v>73</v>
      </c>
      <c r="D59" s="24"/>
      <c r="E59" s="42"/>
      <c r="F59" s="42"/>
      <c r="G59" s="42"/>
      <c r="H59" s="42"/>
      <c r="I59" s="50"/>
    </row>
    <row r="60" spans="2:9" ht="16.5" hidden="1" thickBot="1">
      <c r="B60" s="33" t="s">
        <v>74</v>
      </c>
      <c r="C60" s="23" t="s">
        <v>75</v>
      </c>
      <c r="D60" s="24"/>
      <c r="E60" s="42"/>
      <c r="F60" s="42"/>
      <c r="G60" s="42"/>
      <c r="H60" s="42"/>
      <c r="I60" s="50"/>
    </row>
    <row r="61" spans="2:9" ht="16.5" hidden="1" thickBot="1">
      <c r="B61" s="33" t="s">
        <v>76</v>
      </c>
      <c r="C61" s="23" t="s">
        <v>77</v>
      </c>
      <c r="D61" s="24"/>
      <c r="E61" s="42"/>
      <c r="F61" s="42"/>
      <c r="G61" s="42"/>
      <c r="H61" s="42"/>
      <c r="I61" s="50"/>
    </row>
    <row r="62" spans="2:9" ht="48" hidden="1" thickBot="1">
      <c r="B62" s="33" t="s">
        <v>78</v>
      </c>
      <c r="C62" s="48"/>
      <c r="D62" s="24"/>
      <c r="E62" s="42"/>
      <c r="F62" s="42"/>
      <c r="G62" s="42"/>
      <c r="H62" s="42"/>
      <c r="I62" s="50"/>
    </row>
    <row r="63" spans="2:9" ht="16.5" hidden="1" thickBot="1">
      <c r="B63" s="33" t="s">
        <v>79</v>
      </c>
      <c r="C63" s="23" t="s">
        <v>80</v>
      </c>
      <c r="D63" s="24"/>
      <c r="E63" s="42"/>
      <c r="F63" s="42"/>
      <c r="G63" s="42"/>
      <c r="H63" s="42"/>
      <c r="I63" s="50"/>
    </row>
    <row r="64" spans="2:9" ht="16.5" hidden="1" thickBot="1">
      <c r="B64" s="33" t="s">
        <v>81</v>
      </c>
      <c r="C64" s="23" t="s">
        <v>56</v>
      </c>
      <c r="D64" s="24"/>
      <c r="E64" s="42"/>
      <c r="F64" s="42"/>
      <c r="G64" s="42"/>
      <c r="H64" s="42"/>
      <c r="I64" s="50"/>
    </row>
    <row r="65" spans="2:9" ht="16.5" hidden="1" thickBot="1">
      <c r="B65" s="33" t="s">
        <v>82</v>
      </c>
      <c r="C65" s="23" t="s">
        <v>56</v>
      </c>
      <c r="D65" s="24"/>
      <c r="E65" s="42"/>
      <c r="F65" s="42"/>
      <c r="G65" s="42"/>
      <c r="H65" s="42"/>
      <c r="I65" s="50"/>
    </row>
    <row r="66" spans="2:9" ht="30.75" customHeight="1" thickBot="1">
      <c r="B66" s="22" t="s">
        <v>83</v>
      </c>
      <c r="C66" s="23"/>
      <c r="D66" s="24"/>
      <c r="E66" s="42"/>
      <c r="F66" s="42"/>
      <c r="G66" s="42"/>
      <c r="H66" s="42"/>
      <c r="I66" s="50"/>
    </row>
    <row r="67" spans="2:9" ht="54" customHeight="1" thickBot="1">
      <c r="B67" s="22" t="s">
        <v>84</v>
      </c>
      <c r="C67" s="23" t="s">
        <v>85</v>
      </c>
      <c r="D67" s="24" t="e">
        <f>#REF!</f>
        <v>#REF!</v>
      </c>
      <c r="E67" s="34">
        <f>'[1]выпуск сх'!K19</f>
        <v>390</v>
      </c>
      <c r="F67" s="34">
        <f>'[1]выпуск сх'!L19</f>
        <v>391</v>
      </c>
      <c r="G67" s="34">
        <f>'[1]выпуск сх'!M19</f>
        <v>395</v>
      </c>
      <c r="H67" s="34">
        <f>'[1]выпуск сх'!N19</f>
        <v>398</v>
      </c>
      <c r="I67" s="34">
        <f>'[1]выпуск сх'!O19</f>
        <v>404</v>
      </c>
    </row>
    <row r="68" spans="2:9" ht="33" customHeight="1" thickBot="1">
      <c r="B68" s="33" t="s">
        <v>86</v>
      </c>
      <c r="C68" s="23" t="s">
        <v>87</v>
      </c>
      <c r="D68" s="24"/>
      <c r="E68" s="24">
        <v>101.4</v>
      </c>
      <c r="F68" s="24">
        <f>F67/E67*100</f>
        <v>100.25641025641025</v>
      </c>
      <c r="G68" s="24">
        <f>G67/F67*100</f>
        <v>101.02301790281329</v>
      </c>
      <c r="H68" s="24">
        <f>H67/G67*100</f>
        <v>100.75949367088609</v>
      </c>
      <c r="I68" s="24">
        <f>I67/H67*100</f>
        <v>101.50753768844221</v>
      </c>
    </row>
    <row r="69" spans="2:9" ht="52.5" customHeight="1" thickBot="1">
      <c r="B69" s="43" t="s">
        <v>88</v>
      </c>
      <c r="C69" s="27"/>
      <c r="D69" s="44"/>
      <c r="E69" s="45"/>
      <c r="F69" s="45"/>
      <c r="G69" s="45"/>
      <c r="H69" s="45"/>
      <c r="I69" s="49"/>
    </row>
    <row r="70" spans="2:9" ht="30.75" customHeight="1" thickBot="1">
      <c r="B70" s="33" t="s">
        <v>89</v>
      </c>
      <c r="C70" s="23" t="s">
        <v>80</v>
      </c>
      <c r="D70" s="24" t="e">
        <f>#REF!</f>
        <v>#REF!</v>
      </c>
      <c r="E70" s="34">
        <v>7827</v>
      </c>
      <c r="F70" s="34">
        <v>8340</v>
      </c>
      <c r="G70" s="34">
        <v>8367</v>
      </c>
      <c r="H70" s="34">
        <v>8399</v>
      </c>
      <c r="I70" s="34">
        <v>8447</v>
      </c>
    </row>
    <row r="71" spans="2:9" ht="29.25" customHeight="1" thickBot="1">
      <c r="B71" s="33" t="s">
        <v>90</v>
      </c>
      <c r="C71" s="23" t="s">
        <v>46</v>
      </c>
      <c r="D71" s="24"/>
      <c r="E71" s="24">
        <v>98.7</v>
      </c>
      <c r="F71" s="24">
        <f>F70/E70*100</f>
        <v>106.55423533921042</v>
      </c>
      <c r="G71" s="24">
        <f>G70/F70*100</f>
        <v>100.32374100719423</v>
      </c>
      <c r="H71" s="24">
        <f>H70/G70*100</f>
        <v>100.3824548822756</v>
      </c>
      <c r="I71" s="24">
        <f>I70/H70*100</f>
        <v>100.57149660673889</v>
      </c>
    </row>
    <row r="72" spans="2:9" ht="28.5" customHeight="1" thickBot="1">
      <c r="B72" s="33" t="s">
        <v>91</v>
      </c>
      <c r="C72" s="23" t="s">
        <v>80</v>
      </c>
      <c r="D72" s="24" t="e">
        <f>#REF!</f>
        <v>#REF!</v>
      </c>
      <c r="E72" s="34">
        <v>0</v>
      </c>
      <c r="F72" s="34">
        <f>[1]свекла!J19</f>
        <v>0</v>
      </c>
      <c r="G72" s="34">
        <f>[1]свекла!K19</f>
        <v>0</v>
      </c>
      <c r="H72" s="34">
        <f>[1]свекла!L19</f>
        <v>0</v>
      </c>
      <c r="I72" s="34">
        <f>[1]свекла!M19</f>
        <v>0</v>
      </c>
    </row>
    <row r="73" spans="2:9" ht="16.5" thickBot="1">
      <c r="B73" s="33" t="s">
        <v>90</v>
      </c>
      <c r="C73" s="23" t="s">
        <v>46</v>
      </c>
      <c r="D73" s="24"/>
      <c r="E73" s="24">
        <v>0</v>
      </c>
      <c r="F73" s="24">
        <v>0</v>
      </c>
      <c r="G73" s="24">
        <v>0</v>
      </c>
      <c r="H73" s="24">
        <v>0</v>
      </c>
      <c r="I73" s="24">
        <v>0</v>
      </c>
    </row>
    <row r="74" spans="2:9" ht="29.25" customHeight="1" thickBot="1">
      <c r="B74" s="33" t="s">
        <v>92</v>
      </c>
      <c r="C74" s="23" t="s">
        <v>80</v>
      </c>
      <c r="D74" s="24" t="e">
        <f>#REF!</f>
        <v>#REF!</v>
      </c>
      <c r="E74" s="34">
        <v>1271</v>
      </c>
      <c r="F74" s="34">
        <v>1271</v>
      </c>
      <c r="G74" s="34">
        <v>1282</v>
      </c>
      <c r="H74" s="34">
        <v>1293</v>
      </c>
      <c r="I74" s="34">
        <v>1309</v>
      </c>
    </row>
    <row r="75" spans="2:9" ht="27.75" customHeight="1" thickBot="1">
      <c r="B75" s="33" t="s">
        <v>90</v>
      </c>
      <c r="C75" s="23" t="s">
        <v>46</v>
      </c>
      <c r="D75" s="24"/>
      <c r="E75" s="24">
        <v>119.1</v>
      </c>
      <c r="F75" s="24">
        <f>F74/E74*100</f>
        <v>100</v>
      </c>
      <c r="G75" s="24">
        <f>G74/F74*100</f>
        <v>100.8654602675059</v>
      </c>
      <c r="H75" s="24">
        <f>H74/G74*100</f>
        <v>100.85803432137286</v>
      </c>
      <c r="I75" s="24">
        <f>I74/H74*100</f>
        <v>101.23743232791958</v>
      </c>
    </row>
    <row r="76" spans="2:9" ht="30.75" customHeight="1" thickBot="1">
      <c r="B76" s="33" t="s">
        <v>93</v>
      </c>
      <c r="C76" s="23" t="s">
        <v>80</v>
      </c>
      <c r="D76" s="24" t="e">
        <f>#REF!</f>
        <v>#REF!</v>
      </c>
      <c r="E76" s="34">
        <v>4081</v>
      </c>
      <c r="F76" s="34">
        <v>4460</v>
      </c>
      <c r="G76" s="34">
        <v>4524</v>
      </c>
      <c r="H76" s="34">
        <v>4524</v>
      </c>
      <c r="I76" s="34">
        <v>4587</v>
      </c>
    </row>
    <row r="77" spans="2:9" ht="16.5" thickBot="1">
      <c r="B77" s="33" t="s">
        <v>90</v>
      </c>
      <c r="C77" s="23" t="s">
        <v>46</v>
      </c>
      <c r="D77" s="24"/>
      <c r="E77" s="24">
        <v>93.5</v>
      </c>
      <c r="F77" s="24">
        <f>F76/E76*100</f>
        <v>109.28693947561871</v>
      </c>
      <c r="G77" s="24">
        <f>G76/F76*100</f>
        <v>101.43497757847533</v>
      </c>
      <c r="H77" s="24">
        <f>H76/G76*100</f>
        <v>100</v>
      </c>
      <c r="I77" s="24">
        <f>I76/H76*100</f>
        <v>101.39257294429709</v>
      </c>
    </row>
    <row r="78" spans="2:9" ht="30" customHeight="1" thickBot="1">
      <c r="B78" s="33" t="s">
        <v>94</v>
      </c>
      <c r="C78" s="23" t="s">
        <v>80</v>
      </c>
      <c r="D78" s="24" t="e">
        <f>#REF!</f>
        <v>#REF!</v>
      </c>
      <c r="E78" s="34">
        <v>5408</v>
      </c>
      <c r="F78" s="34">
        <v>5572</v>
      </c>
      <c r="G78" s="34">
        <v>5638</v>
      </c>
      <c r="H78" s="34">
        <v>5638</v>
      </c>
      <c r="I78" s="34">
        <v>5638</v>
      </c>
    </row>
    <row r="79" spans="2:9" ht="29.25" customHeight="1" thickBot="1">
      <c r="B79" s="33" t="s">
        <v>90</v>
      </c>
      <c r="C79" s="23" t="s">
        <v>46</v>
      </c>
      <c r="D79" s="24"/>
      <c r="E79" s="24">
        <v>97.6</v>
      </c>
      <c r="F79" s="24">
        <f>F78/E78*100</f>
        <v>103.03254437869822</v>
      </c>
      <c r="G79" s="24">
        <f>G78/F78*100</f>
        <v>101.18449389806175</v>
      </c>
      <c r="H79" s="24">
        <f>H78/G78*100</f>
        <v>100</v>
      </c>
      <c r="I79" s="24">
        <f>I78/H78*100</f>
        <v>100</v>
      </c>
    </row>
    <row r="80" spans="2:9" ht="30" customHeight="1" thickBot="1">
      <c r="B80" s="33" t="s">
        <v>95</v>
      </c>
      <c r="C80" s="23" t="s">
        <v>80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</row>
    <row r="81" spans="2:9" ht="30.75" customHeight="1" thickBot="1">
      <c r="B81" s="33" t="s">
        <v>90</v>
      </c>
      <c r="C81" s="23" t="s">
        <v>46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</row>
    <row r="82" spans="2:9" ht="31.5" customHeight="1" thickBot="1">
      <c r="B82" s="33" t="s">
        <v>96</v>
      </c>
      <c r="C82" s="23" t="s">
        <v>80</v>
      </c>
      <c r="D82" s="24" t="e">
        <f>#REF!</f>
        <v>#REF!</v>
      </c>
      <c r="E82" s="24">
        <v>196</v>
      </c>
      <c r="F82" s="24">
        <v>202</v>
      </c>
      <c r="G82" s="24">
        <v>202</v>
      </c>
      <c r="H82" s="24">
        <v>208</v>
      </c>
      <c r="I82" s="24">
        <v>208</v>
      </c>
    </row>
    <row r="83" spans="2:9" ht="27" customHeight="1" thickBot="1">
      <c r="B83" s="33" t="s">
        <v>90</v>
      </c>
      <c r="C83" s="23" t="s">
        <v>46</v>
      </c>
      <c r="D83" s="24"/>
      <c r="E83" s="24">
        <v>107.1</v>
      </c>
      <c r="F83" s="24">
        <f>F82/E82*100</f>
        <v>103.0612244897959</v>
      </c>
      <c r="G83" s="24">
        <f>G82/F82*100</f>
        <v>100</v>
      </c>
      <c r="H83" s="24">
        <f>H82/G82*100</f>
        <v>102.97029702970298</v>
      </c>
      <c r="I83" s="24">
        <f>I82/H82*100</f>
        <v>100</v>
      </c>
    </row>
    <row r="84" spans="2:9" ht="31.5" customHeight="1" thickBot="1">
      <c r="B84" s="33" t="s">
        <v>97</v>
      </c>
      <c r="C84" s="23"/>
      <c r="D84" s="24"/>
      <c r="E84" s="24"/>
      <c r="F84" s="24"/>
      <c r="G84" s="24"/>
      <c r="H84" s="24"/>
      <c r="I84" s="24"/>
    </row>
    <row r="85" spans="2:9" ht="30" customHeight="1" thickBot="1">
      <c r="B85" s="33" t="s">
        <v>98</v>
      </c>
      <c r="C85" s="23" t="s">
        <v>80</v>
      </c>
      <c r="D85" s="24" t="e">
        <f>#REF!</f>
        <v>#REF!</v>
      </c>
      <c r="E85" s="24">
        <f>[1]птицы!I19</f>
        <v>11</v>
      </c>
      <c r="F85" s="24">
        <f>[1]птицы!J19</f>
        <v>11</v>
      </c>
      <c r="G85" s="24">
        <f>[1]птицы!K19</f>
        <v>11</v>
      </c>
      <c r="H85" s="24">
        <f>[1]птицы!L19</f>
        <v>11</v>
      </c>
      <c r="I85" s="24">
        <f>[1]птицы!M19</f>
        <v>11</v>
      </c>
    </row>
    <row r="86" spans="2:9" ht="30.75" customHeight="1" thickBot="1">
      <c r="B86" s="33" t="s">
        <v>90</v>
      </c>
      <c r="C86" s="23" t="s">
        <v>46</v>
      </c>
      <c r="D86" s="24"/>
      <c r="E86" s="24">
        <v>100</v>
      </c>
      <c r="F86" s="24">
        <f>F85/E85*100</f>
        <v>100</v>
      </c>
      <c r="G86" s="24">
        <f>G85/F85*100</f>
        <v>100</v>
      </c>
      <c r="H86" s="24">
        <f>H85/G85*100</f>
        <v>100</v>
      </c>
      <c r="I86" s="24">
        <f>I85/H85*100</f>
        <v>100</v>
      </c>
    </row>
    <row r="87" spans="2:9" ht="30" customHeight="1" thickBot="1">
      <c r="B87" s="33" t="s">
        <v>99</v>
      </c>
      <c r="C87" s="23" t="s">
        <v>80</v>
      </c>
      <c r="D87" s="24" t="e">
        <f>#REF!</f>
        <v>#REF!</v>
      </c>
      <c r="E87" s="34">
        <v>882</v>
      </c>
      <c r="F87" s="34">
        <v>892</v>
      </c>
      <c r="G87" s="34">
        <v>897</v>
      </c>
      <c r="H87" s="34">
        <v>901</v>
      </c>
      <c r="I87" s="34">
        <v>904</v>
      </c>
    </row>
    <row r="88" spans="2:9" ht="28.5" customHeight="1" thickBot="1">
      <c r="B88" s="33" t="s">
        <v>90</v>
      </c>
      <c r="C88" s="23" t="s">
        <v>46</v>
      </c>
      <c r="D88" s="24"/>
      <c r="E88" s="24">
        <v>107.6</v>
      </c>
      <c r="F88" s="24">
        <f>F87/E87*100</f>
        <v>101.13378684807257</v>
      </c>
      <c r="G88" s="24">
        <f>G87/F87*100</f>
        <v>100.56053811659194</v>
      </c>
      <c r="H88" s="24">
        <f>H87/G87*100</f>
        <v>100.44593088071349</v>
      </c>
      <c r="I88" s="24">
        <f>I87/H87*100</f>
        <v>100.33296337402886</v>
      </c>
    </row>
    <row r="89" spans="2:9" ht="30" customHeight="1" thickBot="1">
      <c r="B89" s="33" t="s">
        <v>100</v>
      </c>
      <c r="C89" s="23" t="s">
        <v>101</v>
      </c>
      <c r="D89" s="24" t="e">
        <f>#REF!</f>
        <v>#REF!</v>
      </c>
      <c r="E89" s="24">
        <v>469</v>
      </c>
      <c r="F89" s="24">
        <v>469</v>
      </c>
      <c r="G89" s="24">
        <v>469</v>
      </c>
      <c r="H89" s="24">
        <v>469</v>
      </c>
      <c r="I89" s="24">
        <v>469</v>
      </c>
    </row>
    <row r="90" spans="2:9" ht="31.5" customHeight="1" thickBot="1">
      <c r="B90" s="33" t="s">
        <v>90</v>
      </c>
      <c r="C90" s="23" t="s">
        <v>46</v>
      </c>
      <c r="D90" s="24"/>
      <c r="E90" s="24">
        <v>98.1</v>
      </c>
      <c r="F90" s="24">
        <f>F89/E89*100</f>
        <v>100</v>
      </c>
      <c r="G90" s="24">
        <f>G89/F89*100</f>
        <v>100</v>
      </c>
      <c r="H90" s="24">
        <f>H89/G89*100</f>
        <v>100</v>
      </c>
      <c r="I90" s="24">
        <f>I89/H89*100</f>
        <v>100</v>
      </c>
    </row>
    <row r="91" spans="2:9" ht="28.5" customHeight="1" thickBot="1">
      <c r="B91" s="22" t="s">
        <v>102</v>
      </c>
      <c r="C91" s="23"/>
      <c r="D91" s="24"/>
      <c r="E91" s="42"/>
      <c r="F91" s="42"/>
      <c r="G91" s="42"/>
      <c r="H91" s="42"/>
      <c r="I91" s="50"/>
    </row>
    <row r="92" spans="2:9" ht="34.5" customHeight="1" thickBot="1">
      <c r="B92" s="43" t="s">
        <v>103</v>
      </c>
      <c r="C92" s="30" t="s">
        <v>44</v>
      </c>
      <c r="D92" s="35">
        <f>'[1]Муниц прог"'!C19</f>
        <v>56</v>
      </c>
      <c r="E92" s="35">
        <f>'[1]Муниц прог"'!J19</f>
        <v>767</v>
      </c>
      <c r="F92" s="35">
        <f>'[1]Муниц прог"'!K19</f>
        <v>0</v>
      </c>
      <c r="G92" s="35">
        <f>'[1]Муниц прог"'!L19</f>
        <v>0</v>
      </c>
      <c r="H92" s="35">
        <f>'[1]Муниц прог"'!M19</f>
        <v>0</v>
      </c>
      <c r="I92" s="35">
        <f>'[1]Муниц прог"'!N19</f>
        <v>0</v>
      </c>
    </row>
    <row r="93" spans="2:9" ht="34.5" customHeight="1" thickBot="1">
      <c r="B93" s="33" t="s">
        <v>45</v>
      </c>
      <c r="C93" s="23" t="s">
        <v>46</v>
      </c>
      <c r="D93" s="24">
        <v>0</v>
      </c>
      <c r="E93" s="24" t="s">
        <v>104</v>
      </c>
      <c r="F93" s="24">
        <f>F92/E92*100</f>
        <v>0</v>
      </c>
      <c r="G93" s="24">
        <v>0</v>
      </c>
      <c r="H93" s="24">
        <v>0</v>
      </c>
      <c r="I93" s="24">
        <v>0</v>
      </c>
    </row>
    <row r="94" spans="2:9" ht="27.75" customHeight="1" thickBot="1">
      <c r="B94" s="22" t="s">
        <v>105</v>
      </c>
      <c r="C94" s="23"/>
      <c r="D94" s="24"/>
      <c r="E94" s="42"/>
      <c r="F94" s="42"/>
      <c r="G94" s="42"/>
      <c r="H94" s="42"/>
      <c r="I94" s="50"/>
    </row>
    <row r="95" spans="2:9" ht="27" customHeight="1" thickBot="1">
      <c r="B95" s="22" t="s">
        <v>106</v>
      </c>
      <c r="C95" s="23"/>
      <c r="D95" s="24"/>
      <c r="E95" s="42"/>
      <c r="F95" s="42"/>
      <c r="G95" s="42"/>
      <c r="H95" s="42"/>
      <c r="I95" s="50"/>
    </row>
    <row r="96" spans="2:9" ht="32.25" customHeight="1" thickBot="1">
      <c r="B96" s="33" t="s">
        <v>107</v>
      </c>
      <c r="C96" s="23" t="s">
        <v>108</v>
      </c>
      <c r="D96" s="34">
        <f>'[1]жилые дома в натуре"'!C19</f>
        <v>41</v>
      </c>
      <c r="E96" s="34">
        <f>'[1]жилые дома в натуре"'!H19</f>
        <v>0</v>
      </c>
      <c r="F96" s="34">
        <v>155</v>
      </c>
      <c r="G96" s="34">
        <f>'[1]жилые дома в натуре"'!J19</f>
        <v>0</v>
      </c>
      <c r="H96" s="34">
        <v>120</v>
      </c>
      <c r="I96" s="34">
        <v>120</v>
      </c>
    </row>
    <row r="97" spans="2:9" ht="27.75" customHeight="1" thickBot="1">
      <c r="B97" s="33" t="s">
        <v>90</v>
      </c>
      <c r="C97" s="23" t="s">
        <v>46</v>
      </c>
      <c r="D97" s="24">
        <v>46.3</v>
      </c>
      <c r="E97" s="24">
        <v>0</v>
      </c>
      <c r="F97" s="24">
        <v>0</v>
      </c>
      <c r="G97" s="24">
        <v>0</v>
      </c>
      <c r="H97" s="24">
        <v>0</v>
      </c>
      <c r="I97" s="24">
        <v>100</v>
      </c>
    </row>
    <row r="98" spans="2:9" ht="28.5" customHeight="1" thickBot="1">
      <c r="B98" s="33" t="s">
        <v>47</v>
      </c>
      <c r="C98" s="23"/>
      <c r="D98" s="24"/>
      <c r="E98" s="24"/>
      <c r="F98" s="24"/>
      <c r="G98" s="24"/>
      <c r="H98" s="24"/>
      <c r="I98" s="24"/>
    </row>
    <row r="99" spans="2:9" ht="33" customHeight="1" thickBot="1">
      <c r="B99" s="33" t="s">
        <v>109</v>
      </c>
      <c r="C99" s="23" t="s">
        <v>110</v>
      </c>
      <c r="D99" s="34">
        <f t="shared" ref="D99:I99" si="6">D96</f>
        <v>41</v>
      </c>
      <c r="E99" s="34">
        <f t="shared" si="6"/>
        <v>0</v>
      </c>
      <c r="F99" s="34">
        <f t="shared" si="6"/>
        <v>155</v>
      </c>
      <c r="G99" s="34">
        <f t="shared" si="6"/>
        <v>0</v>
      </c>
      <c r="H99" s="34">
        <f t="shared" si="6"/>
        <v>120</v>
      </c>
      <c r="I99" s="34">
        <f t="shared" si="6"/>
        <v>120</v>
      </c>
    </row>
    <row r="100" spans="2:9" ht="31.5" customHeight="1" thickBot="1">
      <c r="B100" s="33" t="s">
        <v>90</v>
      </c>
      <c r="C100" s="23" t="s">
        <v>46</v>
      </c>
      <c r="D100" s="24">
        <v>46.3</v>
      </c>
      <c r="E100" s="24">
        <v>0</v>
      </c>
      <c r="F100" s="24">
        <v>0</v>
      </c>
      <c r="G100" s="24">
        <v>0</v>
      </c>
      <c r="H100" s="24">
        <v>0</v>
      </c>
      <c r="I100" s="24">
        <f>I99/H99*100</f>
        <v>100</v>
      </c>
    </row>
    <row r="101" spans="2:9" ht="32.25" thickBot="1">
      <c r="B101" s="33" t="s">
        <v>111</v>
      </c>
      <c r="C101" s="23" t="s">
        <v>112</v>
      </c>
      <c r="D101" s="24"/>
      <c r="E101" s="42"/>
      <c r="F101" s="42"/>
      <c r="G101" s="42"/>
      <c r="H101" s="42"/>
      <c r="I101" s="50"/>
    </row>
    <row r="102" spans="2:9" ht="35.25" customHeight="1" thickBot="1">
      <c r="B102" s="33" t="s">
        <v>113</v>
      </c>
      <c r="C102" s="23" t="s">
        <v>112</v>
      </c>
      <c r="D102" s="24"/>
      <c r="E102" s="42"/>
      <c r="F102" s="42"/>
      <c r="G102" s="42"/>
      <c r="H102" s="42"/>
      <c r="I102" s="50"/>
    </row>
    <row r="103" spans="2:9" ht="32.25" thickBot="1">
      <c r="B103" s="33" t="s">
        <v>114</v>
      </c>
      <c r="C103" s="23" t="s">
        <v>112</v>
      </c>
      <c r="D103" s="24"/>
      <c r="E103" s="42"/>
      <c r="F103" s="42"/>
      <c r="G103" s="42"/>
      <c r="H103" s="42"/>
      <c r="I103" s="50"/>
    </row>
    <row r="104" spans="2:9" ht="32.25" thickBot="1">
      <c r="B104" s="33" t="s">
        <v>115</v>
      </c>
      <c r="C104" s="23" t="s">
        <v>112</v>
      </c>
      <c r="D104" s="24"/>
      <c r="E104" s="42"/>
      <c r="F104" s="42"/>
      <c r="G104" s="42"/>
      <c r="H104" s="42"/>
      <c r="I104" s="50"/>
    </row>
    <row r="105" spans="2:9" ht="24" customHeight="1" thickBot="1">
      <c r="B105" s="33" t="s">
        <v>116</v>
      </c>
      <c r="C105" s="23" t="s">
        <v>112</v>
      </c>
      <c r="D105" s="24"/>
      <c r="E105" s="42"/>
      <c r="F105" s="42"/>
      <c r="G105" s="42"/>
      <c r="H105" s="42"/>
      <c r="I105" s="50"/>
    </row>
    <row r="106" spans="2:9" ht="24.75" customHeight="1" thickBot="1">
      <c r="B106" s="33" t="s">
        <v>117</v>
      </c>
      <c r="C106" s="23" t="s">
        <v>112</v>
      </c>
      <c r="D106" s="24"/>
      <c r="E106" s="42"/>
      <c r="F106" s="42"/>
      <c r="G106" s="42"/>
      <c r="H106" s="42"/>
      <c r="I106" s="50"/>
    </row>
    <row r="107" spans="2:9" ht="32.25" thickBot="1">
      <c r="B107" s="33" t="s">
        <v>118</v>
      </c>
      <c r="C107" s="23" t="s">
        <v>112</v>
      </c>
      <c r="D107" s="24"/>
      <c r="E107" s="42"/>
      <c r="F107" s="42"/>
      <c r="G107" s="42"/>
      <c r="H107" s="42"/>
      <c r="I107" s="50"/>
    </row>
    <row r="108" spans="2:9" ht="32.25" thickBot="1">
      <c r="B108" s="33" t="s">
        <v>119</v>
      </c>
      <c r="C108" s="23" t="s">
        <v>112</v>
      </c>
      <c r="D108" s="24"/>
      <c r="E108" s="42"/>
      <c r="F108" s="42"/>
      <c r="G108" s="42"/>
      <c r="H108" s="42"/>
      <c r="I108" s="50"/>
    </row>
    <row r="109" spans="2:9" ht="32.25" thickBot="1">
      <c r="B109" s="33" t="s">
        <v>120</v>
      </c>
      <c r="C109" s="23" t="s">
        <v>112</v>
      </c>
      <c r="D109" s="24"/>
      <c r="E109" s="42"/>
      <c r="F109" s="42"/>
      <c r="G109" s="42"/>
      <c r="H109" s="42"/>
      <c r="I109" s="50"/>
    </row>
    <row r="110" spans="2:9" ht="32.25" thickBot="1">
      <c r="B110" s="33" t="s">
        <v>121</v>
      </c>
      <c r="C110" s="23" t="s">
        <v>112</v>
      </c>
      <c r="D110" s="24"/>
      <c r="E110" s="42"/>
      <c r="F110" s="42"/>
      <c r="G110" s="42"/>
      <c r="H110" s="42"/>
      <c r="I110" s="50"/>
    </row>
    <row r="111" spans="2:9" ht="33" customHeight="1" thickBot="1">
      <c r="B111" s="22" t="s">
        <v>122</v>
      </c>
      <c r="C111" s="23"/>
      <c r="D111" s="24"/>
      <c r="E111" s="42"/>
      <c r="F111" s="42"/>
      <c r="G111" s="42"/>
      <c r="H111" s="42"/>
      <c r="I111" s="42"/>
    </row>
    <row r="112" spans="2:9" ht="28.5" customHeight="1" thickBot="1">
      <c r="B112" s="22" t="s">
        <v>123</v>
      </c>
      <c r="C112" s="23" t="s">
        <v>44</v>
      </c>
      <c r="D112" s="24">
        <f>'[1]оборот розничный"'!C19</f>
        <v>27312</v>
      </c>
      <c r="E112" s="24">
        <v>15968</v>
      </c>
      <c r="F112" s="24">
        <v>16506</v>
      </c>
      <c r="G112" s="24">
        <v>17429</v>
      </c>
      <c r="H112" s="24">
        <v>18607</v>
      </c>
      <c r="I112" s="24">
        <v>20092</v>
      </c>
    </row>
    <row r="113" spans="2:9" ht="30.75" customHeight="1" thickBot="1">
      <c r="B113" s="33" t="s">
        <v>86</v>
      </c>
      <c r="C113" s="23" t="s">
        <v>124</v>
      </c>
      <c r="D113" s="24">
        <v>80.900000000000006</v>
      </c>
      <c r="E113" s="24">
        <v>108</v>
      </c>
      <c r="F113" s="24">
        <f>F112/E112*100</f>
        <v>103.36923847695391</v>
      </c>
      <c r="G113" s="24">
        <f>G112/F112*100</f>
        <v>105.59190597358537</v>
      </c>
      <c r="H113" s="24">
        <f>H112/G112*100</f>
        <v>106.75885019220839</v>
      </c>
      <c r="I113" s="24">
        <f>I112/H112*100</f>
        <v>107.9808674154888</v>
      </c>
    </row>
    <row r="114" spans="2:9" ht="30.75" customHeight="1" thickBot="1">
      <c r="B114" s="22" t="s">
        <v>125</v>
      </c>
      <c r="C114" s="23" t="s">
        <v>44</v>
      </c>
      <c r="D114" s="24">
        <f>'[1]общепит"'!C19</f>
        <v>717</v>
      </c>
      <c r="E114" s="24">
        <v>0</v>
      </c>
      <c r="F114" s="24">
        <f>'[1]общепит"'!G19</f>
        <v>0</v>
      </c>
      <c r="G114" s="24">
        <f>'[1]общепит"'!H19</f>
        <v>0</v>
      </c>
      <c r="H114" s="24">
        <f>'[1]общепит"'!I19</f>
        <v>0</v>
      </c>
      <c r="I114" s="24">
        <f>'[1]общепит"'!J19</f>
        <v>0</v>
      </c>
    </row>
    <row r="115" spans="2:9" ht="33" customHeight="1" thickBot="1">
      <c r="B115" s="33" t="s">
        <v>86</v>
      </c>
      <c r="C115" s="23" t="s">
        <v>124</v>
      </c>
      <c r="D115" s="24">
        <v>395.9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</row>
    <row r="116" spans="2:9" ht="30" customHeight="1" thickBot="1">
      <c r="B116" s="22" t="s">
        <v>126</v>
      </c>
      <c r="C116" s="23"/>
      <c r="D116" s="24"/>
      <c r="E116" s="42"/>
      <c r="F116" s="42"/>
      <c r="G116" s="42"/>
      <c r="H116" s="42"/>
      <c r="I116" s="42"/>
    </row>
    <row r="117" spans="2:9" ht="32.25" customHeight="1" thickBot="1">
      <c r="B117" s="22" t="s">
        <v>127</v>
      </c>
      <c r="C117" s="23" t="s">
        <v>44</v>
      </c>
      <c r="D117" s="24">
        <f>'[1]прибыль"'!F19</f>
        <v>925</v>
      </c>
      <c r="E117" s="24">
        <f>'[1]прибыль"'!N19</f>
        <v>260</v>
      </c>
      <c r="F117" s="24">
        <f>'[1]прибыль"'!O19</f>
        <v>270</v>
      </c>
      <c r="G117" s="24">
        <f>'[1]прибыль"'!P19</f>
        <v>280</v>
      </c>
      <c r="H117" s="24">
        <f>'[1]прибыль"'!Q19</f>
        <v>290</v>
      </c>
      <c r="I117" s="24">
        <f>'[1]прибыль"'!R19</f>
        <v>300</v>
      </c>
    </row>
    <row r="118" spans="2:9" ht="32.25" customHeight="1" thickBot="1">
      <c r="B118" s="33" t="s">
        <v>86</v>
      </c>
      <c r="C118" s="23" t="s">
        <v>124</v>
      </c>
      <c r="D118" s="24">
        <v>0</v>
      </c>
      <c r="E118" s="24">
        <v>0</v>
      </c>
      <c r="F118" s="24">
        <f>F117/E117*100</f>
        <v>103.84615384615385</v>
      </c>
      <c r="G118" s="24">
        <f>G117/F117*100</f>
        <v>103.7037037037037</v>
      </c>
      <c r="H118" s="24">
        <f>H117/G117*100</f>
        <v>103.57142857142858</v>
      </c>
      <c r="I118" s="24">
        <f>I117/H117*100</f>
        <v>103.44827586206897</v>
      </c>
    </row>
    <row r="119" spans="2:9" ht="29.25" customHeight="1" thickBot="1">
      <c r="B119" s="22" t="s">
        <v>128</v>
      </c>
      <c r="C119" s="23"/>
      <c r="D119" s="24"/>
      <c r="E119" s="42"/>
      <c r="F119" s="42"/>
      <c r="G119" s="42"/>
      <c r="H119" s="42"/>
      <c r="I119" s="50"/>
    </row>
    <row r="120" spans="2:9" ht="16.5" thickBot="1">
      <c r="B120" s="22" t="s">
        <v>129</v>
      </c>
      <c r="C120" s="23" t="s">
        <v>20</v>
      </c>
      <c r="D120" s="34" t="e">
        <f t="shared" ref="D120:I120" si="7">SUM(D122:D123)</f>
        <v>#REF!</v>
      </c>
      <c r="E120" s="34">
        <f t="shared" si="7"/>
        <v>149</v>
      </c>
      <c r="F120" s="34">
        <f t="shared" si="7"/>
        <v>149</v>
      </c>
      <c r="G120" s="34">
        <f t="shared" si="7"/>
        <v>149</v>
      </c>
      <c r="H120" s="34">
        <f t="shared" si="7"/>
        <v>149</v>
      </c>
      <c r="I120" s="34">
        <f t="shared" si="7"/>
        <v>149</v>
      </c>
    </row>
    <row r="121" spans="2:9" ht="29.25" customHeight="1" thickBot="1">
      <c r="B121" s="33" t="s">
        <v>47</v>
      </c>
      <c r="C121" s="23"/>
      <c r="D121" s="24"/>
      <c r="E121" s="24"/>
      <c r="F121" s="24"/>
      <c r="G121" s="24"/>
      <c r="H121" s="24"/>
      <c r="I121" s="24"/>
    </row>
    <row r="122" spans="2:9" ht="30.75" customHeight="1" thickBot="1">
      <c r="B122" s="33" t="s">
        <v>130</v>
      </c>
      <c r="C122" s="23" t="s">
        <v>20</v>
      </c>
      <c r="D122" s="34" t="e">
        <f>#REF!</f>
        <v>#REF!</v>
      </c>
      <c r="E122" s="34">
        <v>75</v>
      </c>
      <c r="F122" s="34">
        <v>75</v>
      </c>
      <c r="G122" s="34">
        <v>75</v>
      </c>
      <c r="H122" s="34">
        <v>75</v>
      </c>
      <c r="I122" s="34">
        <v>75</v>
      </c>
    </row>
    <row r="123" spans="2:9" ht="29.25" customHeight="1" thickBot="1">
      <c r="B123" s="33" t="s">
        <v>131</v>
      </c>
      <c r="C123" s="23" t="s">
        <v>20</v>
      </c>
      <c r="D123" s="51" t="e">
        <f>'[1]численность малый бизнес" без и'!G19</f>
        <v>#REF!</v>
      </c>
      <c r="E123" s="51">
        <v>74</v>
      </c>
      <c r="F123" s="51">
        <v>74</v>
      </c>
      <c r="G123" s="51">
        <v>74</v>
      </c>
      <c r="H123" s="51">
        <v>74</v>
      </c>
      <c r="I123" s="51">
        <v>74</v>
      </c>
    </row>
    <row r="124" spans="2:9" ht="51" customHeight="1" thickBot="1">
      <c r="B124" s="22" t="s">
        <v>132</v>
      </c>
      <c r="C124" s="23" t="s">
        <v>20</v>
      </c>
      <c r="D124" s="23">
        <f>'[1]безработные"'!C19</f>
        <v>12</v>
      </c>
      <c r="E124" s="23">
        <f>'[1]безработные"'!K19</f>
        <v>3</v>
      </c>
      <c r="F124" s="23">
        <f>'[1]безработные"'!L19</f>
        <v>10</v>
      </c>
      <c r="G124" s="23">
        <f>'[1]безработные"'!M19</f>
        <v>6</v>
      </c>
      <c r="H124" s="23">
        <f>'[1]безработные"'!N19</f>
        <v>4</v>
      </c>
      <c r="I124" s="23">
        <f>'[1]безработные"'!O19</f>
        <v>5</v>
      </c>
    </row>
    <row r="125" spans="2:9" ht="30.75" customHeight="1" thickBot="1">
      <c r="B125" s="22" t="s">
        <v>133</v>
      </c>
      <c r="C125" s="23" t="s">
        <v>17</v>
      </c>
      <c r="D125" s="52" t="e">
        <f>#REF!/1000</f>
        <v>#REF!</v>
      </c>
      <c r="E125" s="52">
        <f>'[1]числен всего'!J19/1000</f>
        <v>0.14899999999999999</v>
      </c>
      <c r="F125" s="52">
        <f>'[1]числен всего'!K19/1000</f>
        <v>0.14899999999999999</v>
      </c>
      <c r="G125" s="52">
        <f>'[1]числен всего'!L19/1000</f>
        <v>0.14899999999999999</v>
      </c>
      <c r="H125" s="52">
        <f>'[1]числен всего'!M19/1000</f>
        <v>0.14899999999999999</v>
      </c>
      <c r="I125" s="52">
        <f>'[1]числен всего'!N19/1000</f>
        <v>0.14899999999999999</v>
      </c>
    </row>
    <row r="126" spans="2:9" ht="31.5" customHeight="1" thickBot="1">
      <c r="B126" s="22" t="s">
        <v>134</v>
      </c>
      <c r="C126" s="23" t="s">
        <v>85</v>
      </c>
      <c r="D126" s="53" t="e">
        <f>#REF!/1000</f>
        <v>#REF!</v>
      </c>
      <c r="E126" s="53">
        <v>42.68</v>
      </c>
      <c r="F126" s="53">
        <v>46.02</v>
      </c>
      <c r="G126" s="53">
        <v>49.37</v>
      </c>
      <c r="H126" s="53">
        <v>53.03</v>
      </c>
      <c r="I126" s="53">
        <v>57</v>
      </c>
    </row>
    <row r="127" spans="2:9" ht="30" customHeight="1" thickBot="1">
      <c r="B127" s="33" t="s">
        <v>135</v>
      </c>
      <c r="C127" s="23" t="s">
        <v>46</v>
      </c>
      <c r="D127" s="53">
        <v>110</v>
      </c>
      <c r="E127" s="24">
        <v>113.6</v>
      </c>
      <c r="F127" s="24">
        <f>F126/E126*100</f>
        <v>107.82567947516401</v>
      </c>
      <c r="G127" s="24">
        <f>G126/F126*100</f>
        <v>107.27944372012168</v>
      </c>
      <c r="H127" s="24">
        <f>H126/G126*100</f>
        <v>107.41340895280536</v>
      </c>
      <c r="I127" s="24">
        <f>I126/H126*100</f>
        <v>107.48632849330568</v>
      </c>
    </row>
    <row r="128" spans="2:9" ht="45.75" customHeight="1" thickBot="1">
      <c r="B128" s="33" t="s">
        <v>136</v>
      </c>
      <c r="C128" s="23" t="s">
        <v>137</v>
      </c>
      <c r="D128" s="53" t="e">
        <f>D126*1000/D125/12</f>
        <v>#REF!</v>
      </c>
      <c r="E128" s="34">
        <f>E126/E125/12*1000</f>
        <v>23870.246085011186</v>
      </c>
      <c r="F128" s="34">
        <f>F126/F125/12*1000</f>
        <v>25738.255033557049</v>
      </c>
      <c r="G128" s="34">
        <f>G126/G125/12*1000</f>
        <v>27611.856823266218</v>
      </c>
      <c r="H128" s="34">
        <f>H126/H125/12*1000</f>
        <v>29658.836689038035</v>
      </c>
      <c r="I128" s="34">
        <f>I126/I125/12*1000</f>
        <v>31879.194630872487</v>
      </c>
    </row>
    <row r="129" spans="2:9" ht="29.25" customHeight="1" thickBot="1">
      <c r="B129" s="33" t="s">
        <v>135</v>
      </c>
      <c r="C129" s="23" t="s">
        <v>46</v>
      </c>
      <c r="D129" s="53">
        <v>133.47</v>
      </c>
      <c r="E129" s="24">
        <v>115.7</v>
      </c>
      <c r="F129" s="24">
        <v>106.7</v>
      </c>
      <c r="G129" s="24">
        <f>G128/F128*100</f>
        <v>107.27944372012168</v>
      </c>
      <c r="H129" s="24">
        <f>H128/G128*100</f>
        <v>107.41340895280536</v>
      </c>
      <c r="I129" s="24">
        <f>I128/H128*100</f>
        <v>107.48632849330568</v>
      </c>
    </row>
    <row r="133" spans="2:9" ht="18.75">
      <c r="B133" s="11" t="s">
        <v>141</v>
      </c>
      <c r="C133" s="11"/>
      <c r="D133" s="6"/>
      <c r="E133" s="6"/>
      <c r="F133" s="7" t="s">
        <v>139</v>
      </c>
      <c r="G133" s="8"/>
      <c r="H133" s="9" t="s">
        <v>139</v>
      </c>
      <c r="I133" s="9"/>
    </row>
    <row r="134" spans="2:9" ht="18.75">
      <c r="B134" s="10" t="s">
        <v>140</v>
      </c>
      <c r="C134" s="10"/>
      <c r="D134" s="10"/>
      <c r="E134" s="10"/>
      <c r="H134" s="9" t="s">
        <v>138</v>
      </c>
      <c r="I134" s="9"/>
    </row>
  </sheetData>
  <mergeCells count="15">
    <mergeCell ref="B134:E134"/>
    <mergeCell ref="H134:I134"/>
    <mergeCell ref="G7:I7"/>
    <mergeCell ref="H133:I133"/>
    <mergeCell ref="B2:H2"/>
    <mergeCell ref="B3:H3"/>
    <mergeCell ref="B4:H4"/>
    <mergeCell ref="B5:H5"/>
    <mergeCell ref="B6:H6"/>
    <mergeCell ref="B7:B8"/>
    <mergeCell ref="C7:C8"/>
    <mergeCell ref="D7:D8"/>
    <mergeCell ref="E7:E8"/>
    <mergeCell ref="F7:F8"/>
    <mergeCell ref="B133:C133"/>
  </mergeCells>
  <pageMargins left="0.28000000000000003" right="0.25" top="0.23" bottom="0.3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14.Прил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PrilepSP</cp:lastModifiedBy>
  <cp:lastPrinted>2020-11-27T06:35:08Z</cp:lastPrinted>
  <dcterms:created xsi:type="dcterms:W3CDTF">2020-11-16T14:02:54Z</dcterms:created>
  <dcterms:modified xsi:type="dcterms:W3CDTF">2020-11-27T06:36:44Z</dcterms:modified>
</cp:coreProperties>
</file>